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2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GAE\PRC\VEN_24_006001-00593\OB_AA_XXXX2\CT_24_006001-00593\OC\"/>
    </mc:Choice>
  </mc:AlternateContent>
  <xr:revisionPtr revIDLastSave="0" documentId="13_ncr:1_{3857781F-FB55-4BE3-ADDE-EC6C9DBA02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_FilterDatabase" localSheetId="0" hidden="1">'Orçamento Sintético'!$A$9:$S$250</definedName>
    <definedName name="_xlnm.Print_Area" localSheetId="0">'Orçamento Sintético'!$L$1:$V$255</definedName>
    <definedName name="_xlnm.Print_Titles" localSheetId="0">'[1]repeated header'!$4:$4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52" i="1" l="1"/>
  <c r="T250" i="1"/>
  <c r="U250" i="1" s="1"/>
  <c r="T249" i="1" s="1"/>
  <c r="U249" i="1" s="1"/>
  <c r="T248" i="1"/>
  <c r="U248" i="1" s="1"/>
  <c r="T247" i="1"/>
  <c r="U247" i="1" s="1"/>
  <c r="T245" i="1"/>
  <c r="U245" i="1" s="1"/>
  <c r="T244" i="1"/>
  <c r="U244" i="1" s="1"/>
  <c r="T243" i="1"/>
  <c r="U243" i="1" s="1"/>
  <c r="T240" i="1"/>
  <c r="U240" i="1" s="1"/>
  <c r="T239" i="1"/>
  <c r="U239" i="1" s="1"/>
  <c r="T238" i="1"/>
  <c r="U238" i="1" s="1"/>
  <c r="T237" i="1"/>
  <c r="U237" i="1" s="1"/>
  <c r="T236" i="1"/>
  <c r="U236" i="1" s="1"/>
  <c r="T235" i="1"/>
  <c r="U235" i="1" s="1"/>
  <c r="T234" i="1"/>
  <c r="U234" i="1" s="1"/>
  <c r="T233" i="1"/>
  <c r="U233" i="1" s="1"/>
  <c r="T232" i="1"/>
  <c r="U232" i="1" s="1"/>
  <c r="T231" i="1"/>
  <c r="U231" i="1" s="1"/>
  <c r="T230" i="1"/>
  <c r="U230" i="1" s="1"/>
  <c r="T229" i="1"/>
  <c r="U229" i="1" s="1"/>
  <c r="T228" i="1"/>
  <c r="U228" i="1" s="1"/>
  <c r="T227" i="1"/>
  <c r="U227" i="1" s="1"/>
  <c r="T226" i="1"/>
  <c r="U226" i="1" s="1"/>
  <c r="T225" i="1"/>
  <c r="U225" i="1" s="1"/>
  <c r="T224" i="1"/>
  <c r="U224" i="1" s="1"/>
  <c r="T223" i="1"/>
  <c r="U223" i="1" s="1"/>
  <c r="T222" i="1"/>
  <c r="U222" i="1" s="1"/>
  <c r="T221" i="1"/>
  <c r="U221" i="1" s="1"/>
  <c r="T220" i="1"/>
  <c r="U220" i="1" s="1"/>
  <c r="T218" i="1"/>
  <c r="U218" i="1" s="1"/>
  <c r="T217" i="1"/>
  <c r="U217" i="1" s="1"/>
  <c r="T215" i="1"/>
  <c r="U215" i="1" s="1"/>
  <c r="T213" i="1"/>
  <c r="U213" i="1" s="1"/>
  <c r="T212" i="1"/>
  <c r="U212" i="1" s="1"/>
  <c r="T211" i="1"/>
  <c r="U211" i="1" s="1"/>
  <c r="T210" i="1"/>
  <c r="U210" i="1" s="1"/>
  <c r="T209" i="1"/>
  <c r="U209" i="1" s="1"/>
  <c r="T208" i="1"/>
  <c r="U208" i="1" s="1"/>
  <c r="T206" i="1"/>
  <c r="U206" i="1" s="1"/>
  <c r="T205" i="1"/>
  <c r="U205" i="1" s="1"/>
  <c r="T204" i="1"/>
  <c r="U204" i="1" s="1"/>
  <c r="T203" i="1"/>
  <c r="U203" i="1" s="1"/>
  <c r="T202" i="1"/>
  <c r="U202" i="1" s="1"/>
  <c r="T200" i="1"/>
  <c r="U200" i="1" s="1"/>
  <c r="T199" i="1"/>
  <c r="U199" i="1" s="1"/>
  <c r="T198" i="1"/>
  <c r="U198" i="1" s="1"/>
  <c r="T196" i="1"/>
  <c r="U196" i="1" s="1"/>
  <c r="T195" i="1"/>
  <c r="U195" i="1" s="1"/>
  <c r="T194" i="1"/>
  <c r="U194" i="1" s="1"/>
  <c r="T191" i="1"/>
  <c r="U191" i="1" s="1"/>
  <c r="T188" i="1"/>
  <c r="U188" i="1" s="1"/>
  <c r="T185" i="1"/>
  <c r="U185" i="1" s="1"/>
  <c r="T182" i="1"/>
  <c r="U182" i="1" s="1"/>
  <c r="T179" i="1"/>
  <c r="U179" i="1" s="1"/>
  <c r="T178" i="1"/>
  <c r="U178" i="1" s="1"/>
  <c r="T177" i="1"/>
  <c r="U177" i="1" s="1"/>
  <c r="T176" i="1"/>
  <c r="U176" i="1" s="1"/>
  <c r="T174" i="1"/>
  <c r="U174" i="1" s="1"/>
  <c r="T173" i="1"/>
  <c r="U173" i="1" s="1"/>
  <c r="T171" i="1"/>
  <c r="U171" i="1" s="1"/>
  <c r="T170" i="1"/>
  <c r="U170" i="1" s="1"/>
  <c r="T169" i="1"/>
  <c r="U169" i="1" s="1"/>
  <c r="T168" i="1"/>
  <c r="U168" i="1" s="1"/>
  <c r="T167" i="1"/>
  <c r="U167" i="1" s="1"/>
  <c r="T165" i="1"/>
  <c r="U165" i="1" s="1"/>
  <c r="T163" i="1"/>
  <c r="U163" i="1" s="1"/>
  <c r="T162" i="1"/>
  <c r="U162" i="1" s="1"/>
  <c r="T161" i="1"/>
  <c r="U161" i="1" s="1"/>
  <c r="T160" i="1"/>
  <c r="U160" i="1" s="1"/>
  <c r="T159" i="1"/>
  <c r="U159" i="1" s="1"/>
  <c r="T158" i="1"/>
  <c r="U158" i="1" s="1"/>
  <c r="T157" i="1"/>
  <c r="U157" i="1" s="1"/>
  <c r="T156" i="1"/>
  <c r="U156" i="1" s="1"/>
  <c r="T155" i="1"/>
  <c r="U155" i="1" s="1"/>
  <c r="T154" i="1"/>
  <c r="U154" i="1" s="1"/>
  <c r="T153" i="1"/>
  <c r="U153" i="1" s="1"/>
  <c r="T152" i="1"/>
  <c r="U152" i="1" s="1"/>
  <c r="T151" i="1"/>
  <c r="U151" i="1" s="1"/>
  <c r="T150" i="1"/>
  <c r="U150" i="1" s="1"/>
  <c r="T148" i="1"/>
  <c r="U148" i="1" s="1"/>
  <c r="T147" i="1"/>
  <c r="U147" i="1" s="1"/>
  <c r="T146" i="1"/>
  <c r="U146" i="1" s="1"/>
  <c r="T143" i="1"/>
  <c r="U143" i="1" s="1"/>
  <c r="T142" i="1"/>
  <c r="U142" i="1" s="1"/>
  <c r="T141" i="1"/>
  <c r="U141" i="1" s="1"/>
  <c r="T139" i="1"/>
  <c r="U139" i="1" s="1"/>
  <c r="T138" i="1"/>
  <c r="U138" i="1" s="1"/>
  <c r="T137" i="1"/>
  <c r="U137" i="1" s="1"/>
  <c r="T136" i="1"/>
  <c r="U136" i="1" s="1"/>
  <c r="T135" i="1"/>
  <c r="U135" i="1" s="1"/>
  <c r="T134" i="1"/>
  <c r="U134" i="1" s="1"/>
  <c r="T133" i="1"/>
  <c r="U133" i="1" s="1"/>
  <c r="T131" i="1"/>
  <c r="U131" i="1" s="1"/>
  <c r="T130" i="1"/>
  <c r="U130" i="1" s="1"/>
  <c r="T129" i="1"/>
  <c r="U129" i="1" s="1"/>
  <c r="T128" i="1"/>
  <c r="U128" i="1" s="1"/>
  <c r="T127" i="1"/>
  <c r="U127" i="1" s="1"/>
  <c r="T126" i="1"/>
  <c r="U126" i="1" s="1"/>
  <c r="T125" i="1"/>
  <c r="U125" i="1" s="1"/>
  <c r="T124" i="1"/>
  <c r="U124" i="1" s="1"/>
  <c r="T123" i="1"/>
  <c r="U123" i="1" s="1"/>
  <c r="T122" i="1"/>
  <c r="U122" i="1" s="1"/>
  <c r="T121" i="1"/>
  <c r="U121" i="1" s="1"/>
  <c r="T120" i="1"/>
  <c r="U120" i="1" s="1"/>
  <c r="T118" i="1"/>
  <c r="U118" i="1" s="1"/>
  <c r="T117" i="1"/>
  <c r="U117" i="1" s="1"/>
  <c r="T116" i="1"/>
  <c r="U116" i="1" s="1"/>
  <c r="T115" i="1"/>
  <c r="U115" i="1" s="1"/>
  <c r="T114" i="1"/>
  <c r="U114" i="1" s="1"/>
  <c r="T113" i="1"/>
  <c r="U113" i="1" s="1"/>
  <c r="T112" i="1"/>
  <c r="U112" i="1" s="1"/>
  <c r="T111" i="1"/>
  <c r="U111" i="1" s="1"/>
  <c r="T110" i="1"/>
  <c r="U110" i="1" s="1"/>
  <c r="T109" i="1"/>
  <c r="U109" i="1" s="1"/>
  <c r="T107" i="1"/>
  <c r="U107" i="1" s="1"/>
  <c r="T106" i="1"/>
  <c r="U106" i="1" s="1"/>
  <c r="T105" i="1"/>
  <c r="U105" i="1" s="1"/>
  <c r="T104" i="1"/>
  <c r="U104" i="1" s="1"/>
  <c r="T103" i="1"/>
  <c r="U103" i="1" s="1"/>
  <c r="T102" i="1"/>
  <c r="U102" i="1" s="1"/>
  <c r="T101" i="1"/>
  <c r="U101" i="1" s="1"/>
  <c r="T100" i="1"/>
  <c r="U100" i="1" s="1"/>
  <c r="T99" i="1"/>
  <c r="U99" i="1" s="1"/>
  <c r="T98" i="1"/>
  <c r="U98" i="1" s="1"/>
  <c r="T97" i="1"/>
  <c r="U97" i="1" s="1"/>
  <c r="T96" i="1"/>
  <c r="U96" i="1" s="1"/>
  <c r="T95" i="1"/>
  <c r="U95" i="1" s="1"/>
  <c r="T94" i="1"/>
  <c r="U94" i="1" s="1"/>
  <c r="T93" i="1"/>
  <c r="U93" i="1" s="1"/>
  <c r="T92" i="1"/>
  <c r="U92" i="1" s="1"/>
  <c r="T91" i="1"/>
  <c r="U91" i="1" s="1"/>
  <c r="T90" i="1"/>
  <c r="U90" i="1" s="1"/>
  <c r="T87" i="1"/>
  <c r="U87" i="1" s="1"/>
  <c r="T86" i="1"/>
  <c r="U86" i="1" s="1"/>
  <c r="T85" i="1"/>
  <c r="U85" i="1" s="1"/>
  <c r="T84" i="1"/>
  <c r="U84" i="1" s="1"/>
  <c r="T83" i="1"/>
  <c r="U83" i="1" s="1"/>
  <c r="T82" i="1"/>
  <c r="U82" i="1" s="1"/>
  <c r="T81" i="1"/>
  <c r="U81" i="1" s="1"/>
  <c r="T80" i="1"/>
  <c r="U80" i="1" s="1"/>
  <c r="T79" i="1"/>
  <c r="U79" i="1" s="1"/>
  <c r="T78" i="1"/>
  <c r="U78" i="1" s="1"/>
  <c r="T77" i="1"/>
  <c r="U77" i="1" s="1"/>
  <c r="T75" i="1"/>
  <c r="U75" i="1" s="1"/>
  <c r="T74" i="1"/>
  <c r="U74" i="1" s="1"/>
  <c r="T71" i="1"/>
  <c r="U71" i="1" s="1"/>
  <c r="T68" i="1"/>
  <c r="U68" i="1" s="1"/>
  <c r="T67" i="1"/>
  <c r="U67" i="1" s="1"/>
  <c r="T66" i="1"/>
  <c r="U66" i="1" s="1"/>
  <c r="T65" i="1"/>
  <c r="U65" i="1" s="1"/>
  <c r="T64" i="1"/>
  <c r="U64" i="1" s="1"/>
  <c r="T63" i="1"/>
  <c r="U63" i="1" s="1"/>
  <c r="T62" i="1"/>
  <c r="U62" i="1" s="1"/>
  <c r="T60" i="1"/>
  <c r="U60" i="1" s="1"/>
  <c r="T59" i="1"/>
  <c r="U59" i="1" s="1"/>
  <c r="T58" i="1"/>
  <c r="U58" i="1" s="1"/>
  <c r="T57" i="1"/>
  <c r="U57" i="1" s="1"/>
  <c r="T56" i="1"/>
  <c r="U56" i="1" s="1"/>
  <c r="T55" i="1"/>
  <c r="U55" i="1" s="1"/>
  <c r="T54" i="1"/>
  <c r="U54" i="1" s="1"/>
  <c r="T53" i="1"/>
  <c r="U53" i="1" s="1"/>
  <c r="T52" i="1"/>
  <c r="U52" i="1" s="1"/>
  <c r="T51" i="1"/>
  <c r="U51" i="1" s="1"/>
  <c r="T50" i="1"/>
  <c r="U50" i="1" s="1"/>
  <c r="T49" i="1"/>
  <c r="U49" i="1" s="1"/>
  <c r="T48" i="1"/>
  <c r="U48" i="1" s="1"/>
  <c r="T47" i="1"/>
  <c r="U47" i="1" s="1"/>
  <c r="T46" i="1"/>
  <c r="U46" i="1" s="1"/>
  <c r="T45" i="1"/>
  <c r="U45" i="1" s="1"/>
  <c r="T44" i="1"/>
  <c r="U44" i="1" s="1"/>
  <c r="T43" i="1"/>
  <c r="U43" i="1" s="1"/>
  <c r="T42" i="1"/>
  <c r="U42" i="1" s="1"/>
  <c r="T40" i="1"/>
  <c r="U40" i="1" s="1"/>
  <c r="T39" i="1"/>
  <c r="U39" i="1" s="1"/>
  <c r="T38" i="1"/>
  <c r="U38" i="1" s="1"/>
  <c r="T37" i="1"/>
  <c r="U37" i="1" s="1"/>
  <c r="T36" i="1"/>
  <c r="U36" i="1" s="1"/>
  <c r="T35" i="1"/>
  <c r="U35" i="1" s="1"/>
  <c r="T34" i="1"/>
  <c r="U34" i="1" s="1"/>
  <c r="T32" i="1"/>
  <c r="U32" i="1" s="1"/>
  <c r="T31" i="1"/>
  <c r="U31" i="1" s="1"/>
  <c r="T30" i="1"/>
  <c r="U30" i="1" s="1"/>
  <c r="T29" i="1"/>
  <c r="U29" i="1" s="1"/>
  <c r="T27" i="1"/>
  <c r="U27" i="1" s="1"/>
  <c r="T26" i="1"/>
  <c r="U26" i="1" s="1"/>
  <c r="T25" i="1"/>
  <c r="U25" i="1" s="1"/>
  <c r="T22" i="1"/>
  <c r="U22" i="1" s="1"/>
  <c r="T20" i="1"/>
  <c r="U20" i="1" s="1"/>
  <c r="T18" i="1"/>
  <c r="U18" i="1" s="1"/>
  <c r="T16" i="1"/>
  <c r="U16" i="1" s="1"/>
  <c r="T14" i="1"/>
  <c r="U14" i="1" s="1"/>
  <c r="T13" i="1"/>
  <c r="U13" i="1" s="1"/>
  <c r="T11" i="1"/>
  <c r="U11" i="1" s="1"/>
  <c r="T10" i="1" s="1"/>
  <c r="U10" i="1" s="1"/>
  <c r="I250" i="1"/>
  <c r="J250" i="1" s="1"/>
  <c r="I249" i="1" s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I232" i="1"/>
  <c r="J232" i="1" s="1"/>
  <c r="I231" i="1"/>
  <c r="J231" i="1" s="1"/>
  <c r="I230" i="1"/>
  <c r="J230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8" i="1"/>
  <c r="J218" i="1" s="1"/>
  <c r="I216" i="1" s="1"/>
  <c r="J216" i="1" s="1"/>
  <c r="I217" i="1"/>
  <c r="J217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6" i="1"/>
  <c r="J206" i="1" s="1"/>
  <c r="I205" i="1"/>
  <c r="J205" i="1" s="1"/>
  <c r="I204" i="1"/>
  <c r="J204" i="1" s="1"/>
  <c r="I203" i="1"/>
  <c r="J203" i="1" s="1"/>
  <c r="I202" i="1"/>
  <c r="J202" i="1" s="1"/>
  <c r="I200" i="1"/>
  <c r="J200" i="1" s="1"/>
  <c r="I199" i="1"/>
  <c r="J199" i="1" s="1"/>
  <c r="I198" i="1"/>
  <c r="J198" i="1" s="1"/>
  <c r="I196" i="1"/>
  <c r="J196" i="1" s="1"/>
  <c r="I195" i="1"/>
  <c r="J195" i="1" s="1"/>
  <c r="I194" i="1"/>
  <c r="J194" i="1" s="1"/>
  <c r="I191" i="1"/>
  <c r="J191" i="1" s="1"/>
  <c r="I188" i="1"/>
  <c r="J188" i="1" s="1"/>
  <c r="I185" i="1"/>
  <c r="J185" i="1" s="1"/>
  <c r="I184" i="1"/>
  <c r="J184" i="1" s="1"/>
  <c r="I183" i="1"/>
  <c r="J183" i="1" s="1"/>
  <c r="I182" i="1"/>
  <c r="J182" i="1" s="1"/>
  <c r="I179" i="1"/>
  <c r="J179" i="1" s="1"/>
  <c r="I178" i="1"/>
  <c r="J178" i="1" s="1"/>
  <c r="I177" i="1"/>
  <c r="J177" i="1" s="1"/>
  <c r="I176" i="1"/>
  <c r="J176" i="1" s="1"/>
  <c r="I174" i="1"/>
  <c r="J174" i="1" s="1"/>
  <c r="I173" i="1"/>
  <c r="J173" i="1" s="1"/>
  <c r="I171" i="1"/>
  <c r="J171" i="1" s="1"/>
  <c r="I170" i="1"/>
  <c r="J170" i="1" s="1"/>
  <c r="I169" i="1"/>
  <c r="J169" i="1" s="1"/>
  <c r="I168" i="1"/>
  <c r="J168" i="1" s="1"/>
  <c r="I167" i="1"/>
  <c r="J167" i="1" s="1"/>
  <c r="I165" i="1"/>
  <c r="J165" i="1" s="1"/>
  <c r="I163" i="1"/>
  <c r="J163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8" i="1"/>
  <c r="J148" i="1" s="1"/>
  <c r="I147" i="1"/>
  <c r="J147" i="1" s="1"/>
  <c r="I146" i="1"/>
  <c r="J146" i="1" s="1"/>
  <c r="I143" i="1"/>
  <c r="J143" i="1" s="1"/>
  <c r="I142" i="1"/>
  <c r="J142" i="1" s="1"/>
  <c r="I141" i="1"/>
  <c r="J141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5" i="1"/>
  <c r="J75" i="1" s="1"/>
  <c r="I74" i="1"/>
  <c r="J74" i="1" s="1"/>
  <c r="I71" i="1"/>
  <c r="J71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2" i="1"/>
  <c r="J32" i="1" s="1"/>
  <c r="I31" i="1"/>
  <c r="J31" i="1" s="1"/>
  <c r="I30" i="1"/>
  <c r="J30" i="1" s="1"/>
  <c r="I29" i="1"/>
  <c r="J29" i="1" s="1"/>
  <c r="I27" i="1"/>
  <c r="J27" i="1" s="1"/>
  <c r="I25" i="1"/>
  <c r="J25" i="1" s="1"/>
  <c r="I24" i="1"/>
  <c r="J24" i="1" s="1"/>
  <c r="I22" i="1"/>
  <c r="J22" i="1" s="1"/>
  <c r="I20" i="1"/>
  <c r="J20" i="1" s="1"/>
  <c r="I18" i="1"/>
  <c r="J18" i="1" s="1"/>
  <c r="I16" i="1"/>
  <c r="J16" i="1" s="1"/>
  <c r="I15" i="1"/>
  <c r="J15" i="1" s="1"/>
  <c r="I14" i="1"/>
  <c r="J14" i="1" s="1"/>
  <c r="I13" i="1"/>
  <c r="J13" i="1" s="1"/>
  <c r="I11" i="1"/>
  <c r="J11" i="1" s="1"/>
  <c r="I10" i="1" s="1"/>
  <c r="J10" i="1" s="1"/>
  <c r="AA250" i="1"/>
  <c r="Y250" i="1"/>
  <c r="X250" i="1"/>
  <c r="W250" i="1"/>
  <c r="AA248" i="1"/>
  <c r="Y248" i="1"/>
  <c r="X248" i="1"/>
  <c r="W248" i="1"/>
  <c r="AA247" i="1"/>
  <c r="Y247" i="1"/>
  <c r="X247" i="1"/>
  <c r="W247" i="1"/>
  <c r="AA246" i="1"/>
  <c r="Y246" i="1"/>
  <c r="X246" i="1"/>
  <c r="W246" i="1"/>
  <c r="AA243" i="1"/>
  <c r="Y243" i="1"/>
  <c r="X243" i="1"/>
  <c r="W243" i="1"/>
  <c r="AA242" i="1"/>
  <c r="Y242" i="1"/>
  <c r="X242" i="1"/>
  <c r="W242" i="1"/>
  <c r="AA241" i="1"/>
  <c r="Y241" i="1"/>
  <c r="X241" i="1"/>
  <c r="W241" i="1"/>
  <c r="AA240" i="1"/>
  <c r="Y240" i="1"/>
  <c r="X240" i="1"/>
  <c r="W240" i="1"/>
  <c r="AA239" i="1"/>
  <c r="Y239" i="1"/>
  <c r="X239" i="1"/>
  <c r="W239" i="1"/>
  <c r="AA238" i="1"/>
  <c r="Y238" i="1"/>
  <c r="X238" i="1"/>
  <c r="W238" i="1"/>
  <c r="AA237" i="1"/>
  <c r="Y237" i="1"/>
  <c r="X237" i="1"/>
  <c r="W237" i="1"/>
  <c r="AA236" i="1"/>
  <c r="Y236" i="1"/>
  <c r="X236" i="1"/>
  <c r="W236" i="1"/>
  <c r="AA235" i="1"/>
  <c r="Y235" i="1"/>
  <c r="X235" i="1"/>
  <c r="W235" i="1"/>
  <c r="AA234" i="1"/>
  <c r="Y234" i="1"/>
  <c r="X234" i="1"/>
  <c r="W234" i="1"/>
  <c r="AA233" i="1"/>
  <c r="Y233" i="1"/>
  <c r="X233" i="1"/>
  <c r="W233" i="1"/>
  <c r="AA232" i="1"/>
  <c r="Y232" i="1"/>
  <c r="X232" i="1"/>
  <c r="W232" i="1"/>
  <c r="AA231" i="1"/>
  <c r="Y231" i="1"/>
  <c r="X231" i="1"/>
  <c r="W231" i="1"/>
  <c r="AA230" i="1"/>
  <c r="Y230" i="1"/>
  <c r="X230" i="1"/>
  <c r="W230" i="1"/>
  <c r="AA229" i="1"/>
  <c r="Y229" i="1"/>
  <c r="X229" i="1"/>
  <c r="W229" i="1"/>
  <c r="AA228" i="1"/>
  <c r="Y228" i="1"/>
  <c r="X228" i="1"/>
  <c r="W228" i="1"/>
  <c r="AA227" i="1"/>
  <c r="Y227" i="1"/>
  <c r="X227" i="1"/>
  <c r="W227" i="1"/>
  <c r="AA226" i="1"/>
  <c r="Y226" i="1"/>
  <c r="X226" i="1"/>
  <c r="W226" i="1"/>
  <c r="AA225" i="1"/>
  <c r="Y225" i="1"/>
  <c r="X225" i="1"/>
  <c r="W225" i="1"/>
  <c r="AA224" i="1"/>
  <c r="Y224" i="1"/>
  <c r="X224" i="1"/>
  <c r="W224" i="1"/>
  <c r="AA223" i="1"/>
  <c r="Y223" i="1"/>
  <c r="X223" i="1"/>
  <c r="W223" i="1"/>
  <c r="AA221" i="1"/>
  <c r="Y221" i="1"/>
  <c r="X221" i="1"/>
  <c r="W221" i="1"/>
  <c r="AA220" i="1"/>
  <c r="Y220" i="1"/>
  <c r="X220" i="1"/>
  <c r="W220" i="1"/>
  <c r="AA218" i="1"/>
  <c r="Y218" i="1"/>
  <c r="X218" i="1"/>
  <c r="W218" i="1"/>
  <c r="AA216" i="1"/>
  <c r="Y216" i="1"/>
  <c r="X216" i="1"/>
  <c r="W216" i="1"/>
  <c r="AA215" i="1"/>
  <c r="Y215" i="1"/>
  <c r="X215" i="1"/>
  <c r="W215" i="1"/>
  <c r="AA214" i="1"/>
  <c r="Y214" i="1"/>
  <c r="X214" i="1"/>
  <c r="W214" i="1"/>
  <c r="AA213" i="1"/>
  <c r="Y213" i="1"/>
  <c r="X213" i="1"/>
  <c r="W213" i="1"/>
  <c r="AA212" i="1"/>
  <c r="Y212" i="1"/>
  <c r="X212" i="1"/>
  <c r="W212" i="1"/>
  <c r="AA211" i="1"/>
  <c r="Y211" i="1"/>
  <c r="X211" i="1"/>
  <c r="W211" i="1"/>
  <c r="AA209" i="1"/>
  <c r="Y209" i="1"/>
  <c r="X209" i="1"/>
  <c r="W209" i="1"/>
  <c r="AA208" i="1"/>
  <c r="Y208" i="1"/>
  <c r="X208" i="1"/>
  <c r="W208" i="1"/>
  <c r="AA207" i="1"/>
  <c r="Y207" i="1"/>
  <c r="X207" i="1"/>
  <c r="W207" i="1"/>
  <c r="AA206" i="1"/>
  <c r="Y206" i="1"/>
  <c r="X206" i="1"/>
  <c r="W206" i="1"/>
  <c r="AA205" i="1"/>
  <c r="Y205" i="1"/>
  <c r="X205" i="1"/>
  <c r="W205" i="1"/>
  <c r="AA249" i="1"/>
  <c r="Y249" i="1"/>
  <c r="X249" i="1"/>
  <c r="W249" i="1"/>
  <c r="AA245" i="1"/>
  <c r="Y245" i="1"/>
  <c r="X245" i="1"/>
  <c r="W245" i="1"/>
  <c r="AA244" i="1"/>
  <c r="Y244" i="1"/>
  <c r="X244" i="1"/>
  <c r="W244" i="1"/>
  <c r="AA222" i="1"/>
  <c r="Y222" i="1"/>
  <c r="X222" i="1"/>
  <c r="W222" i="1"/>
  <c r="AA219" i="1"/>
  <c r="Y219" i="1"/>
  <c r="X219" i="1"/>
  <c r="W219" i="1"/>
  <c r="AA217" i="1"/>
  <c r="Y217" i="1"/>
  <c r="X217" i="1"/>
  <c r="W217" i="1"/>
  <c r="AA210" i="1"/>
  <c r="Y210" i="1"/>
  <c r="X210" i="1"/>
  <c r="W210" i="1"/>
  <c r="AA204" i="1"/>
  <c r="Y204" i="1"/>
  <c r="X204" i="1"/>
  <c r="W204" i="1"/>
  <c r="T175" i="1" l="1"/>
  <c r="U175" i="1" s="1"/>
  <c r="T149" i="1"/>
  <c r="U149" i="1" s="1"/>
  <c r="T70" i="1"/>
  <c r="U70" i="1" s="1"/>
  <c r="T119" i="1"/>
  <c r="U119" i="1" s="1"/>
  <c r="T24" i="1"/>
  <c r="U24" i="1" s="1"/>
  <c r="T207" i="1"/>
  <c r="U207" i="1" s="1"/>
  <c r="T172" i="1"/>
  <c r="U172" i="1" s="1"/>
  <c r="T184" i="1"/>
  <c r="U184" i="1" s="1"/>
  <c r="T197" i="1"/>
  <c r="U197" i="1" s="1"/>
  <c r="T201" i="1"/>
  <c r="U201" i="1" s="1"/>
  <c r="T214" i="1"/>
  <c r="U214" i="1" s="1"/>
  <c r="AB214" i="1" s="1"/>
  <c r="T219" i="1"/>
  <c r="U219" i="1" s="1"/>
  <c r="T89" i="1"/>
  <c r="U89" i="1" s="1"/>
  <c r="T193" i="1"/>
  <c r="U193" i="1" s="1"/>
  <c r="T216" i="1"/>
  <c r="U216" i="1" s="1"/>
  <c r="T41" i="1"/>
  <c r="U41" i="1" s="1"/>
  <c r="T21" i="1"/>
  <c r="U21" i="1" s="1"/>
  <c r="T61" i="1"/>
  <c r="U61" i="1" s="1"/>
  <c r="T246" i="1"/>
  <c r="U246" i="1" s="1"/>
  <c r="T190" i="1"/>
  <c r="U190" i="1" s="1"/>
  <c r="T15" i="1"/>
  <c r="U15" i="1" s="1"/>
  <c r="T73" i="1"/>
  <c r="U73" i="1" s="1"/>
  <c r="T17" i="1"/>
  <c r="U17" i="1" s="1"/>
  <c r="T181" i="1"/>
  <c r="U181" i="1" s="1"/>
  <c r="T145" i="1"/>
  <c r="U145" i="1" s="1"/>
  <c r="T33" i="1"/>
  <c r="U33" i="1" s="1"/>
  <c r="T166" i="1"/>
  <c r="U166" i="1" s="1"/>
  <c r="T28" i="1"/>
  <c r="U28" i="1" s="1"/>
  <c r="T140" i="1"/>
  <c r="U140" i="1" s="1"/>
  <c r="T187" i="1"/>
  <c r="U187" i="1" s="1"/>
  <c r="T164" i="1"/>
  <c r="U164" i="1" s="1"/>
  <c r="T76" i="1"/>
  <c r="U76" i="1" s="1"/>
  <c r="T19" i="1"/>
  <c r="U19" i="1" s="1"/>
  <c r="T108" i="1"/>
  <c r="U108" i="1" s="1"/>
  <c r="T132" i="1"/>
  <c r="U132" i="1" s="1"/>
  <c r="T12" i="1"/>
  <c r="U12" i="1" s="1"/>
  <c r="I132" i="1"/>
  <c r="J132" i="1" s="1"/>
  <c r="I108" i="1"/>
  <c r="J108" i="1" s="1"/>
  <c r="I19" i="1"/>
  <c r="J19" i="1" s="1"/>
  <c r="I187" i="1"/>
  <c r="J187" i="1" s="1"/>
  <c r="I70" i="1"/>
  <c r="J70" i="1" s="1"/>
  <c r="I28" i="1"/>
  <c r="J28" i="1" s="1"/>
  <c r="I162" i="1"/>
  <c r="J162" i="1" s="1"/>
  <c r="I21" i="1"/>
  <c r="J21" i="1" s="1"/>
  <c r="I190" i="1"/>
  <c r="J190" i="1" s="1"/>
  <c r="I76" i="1"/>
  <c r="J76" i="1" s="1"/>
  <c r="I181" i="1"/>
  <c r="J181" i="1" s="1"/>
  <c r="I166" i="1"/>
  <c r="J166" i="1" s="1"/>
  <c r="I140" i="1"/>
  <c r="J140" i="1" s="1"/>
  <c r="I197" i="1"/>
  <c r="J197" i="1" s="1"/>
  <c r="I219" i="1"/>
  <c r="J219" i="1" s="1"/>
  <c r="I119" i="1"/>
  <c r="J119" i="1" s="1"/>
  <c r="I242" i="1"/>
  <c r="J242" i="1" s="1"/>
  <c r="I172" i="1"/>
  <c r="J172" i="1" s="1"/>
  <c r="I149" i="1"/>
  <c r="J149" i="1" s="1"/>
  <c r="I12" i="1"/>
  <c r="J12" i="1" s="1"/>
  <c r="I9" i="1" s="1"/>
  <c r="J9" i="1" s="1"/>
  <c r="I61" i="1"/>
  <c r="J61" i="1" s="1"/>
  <c r="I23" i="1" s="1"/>
  <c r="J23" i="1" s="1"/>
  <c r="I164" i="1"/>
  <c r="J164" i="1" s="1"/>
  <c r="I73" i="1"/>
  <c r="J73" i="1" s="1"/>
  <c r="I41" i="1"/>
  <c r="J41" i="1" s="1"/>
  <c r="I207" i="1"/>
  <c r="J207" i="1" s="1"/>
  <c r="I17" i="1"/>
  <c r="J17" i="1" s="1"/>
  <c r="I89" i="1"/>
  <c r="J89" i="1" s="1"/>
  <c r="I33" i="1"/>
  <c r="J33" i="1" s="1"/>
  <c r="I175" i="1"/>
  <c r="J175" i="1" s="1"/>
  <c r="I26" i="1"/>
  <c r="J26" i="1" s="1"/>
  <c r="I145" i="1"/>
  <c r="J145" i="1" s="1"/>
  <c r="I193" i="1"/>
  <c r="J193" i="1" s="1"/>
  <c r="I201" i="1"/>
  <c r="J201" i="1" s="1"/>
  <c r="AB250" i="1"/>
  <c r="AB239" i="1"/>
  <c r="Z239" i="1"/>
  <c r="Z234" i="1"/>
  <c r="AB206" i="1"/>
  <c r="AB237" i="1"/>
  <c r="AB212" i="1"/>
  <c r="AB209" i="1"/>
  <c r="AB211" i="1"/>
  <c r="AB213" i="1"/>
  <c r="AB225" i="1"/>
  <c r="AB238" i="1"/>
  <c r="AB240" i="1"/>
  <c r="AB227" i="1"/>
  <c r="AB215" i="1"/>
  <c r="AB228" i="1"/>
  <c r="Z211" i="1"/>
  <c r="AB229" i="1"/>
  <c r="Z205" i="1"/>
  <c r="AB248" i="1"/>
  <c r="AB233" i="1"/>
  <c r="AB230" i="1"/>
  <c r="AB223" i="1"/>
  <c r="AB224" i="1"/>
  <c r="AB234" i="1"/>
  <c r="Z206" i="1"/>
  <c r="AB221" i="1"/>
  <c r="Z212" i="1"/>
  <c r="AB231" i="1"/>
  <c r="AB205" i="1"/>
  <c r="AB232" i="1"/>
  <c r="AB226" i="1"/>
  <c r="AB218" i="1"/>
  <c r="AB236" i="1"/>
  <c r="Z238" i="1"/>
  <c r="AB235" i="1"/>
  <c r="Z226" i="1"/>
  <c r="Z248" i="1"/>
  <c r="Z223" i="1"/>
  <c r="Z227" i="1"/>
  <c r="Z231" i="1"/>
  <c r="Z235" i="1"/>
  <c r="Z250" i="1"/>
  <c r="Z213" i="1"/>
  <c r="Z218" i="1"/>
  <c r="Z224" i="1"/>
  <c r="Z228" i="1"/>
  <c r="Z232" i="1"/>
  <c r="Z236" i="1"/>
  <c r="Z240" i="1"/>
  <c r="Z230" i="1"/>
  <c r="Z221" i="1"/>
  <c r="Z209" i="1"/>
  <c r="Z225" i="1"/>
  <c r="Z229" i="1"/>
  <c r="Z233" i="1"/>
  <c r="Z237" i="1"/>
  <c r="T9" i="1" l="1"/>
  <c r="U9" i="1" s="1"/>
  <c r="T69" i="1"/>
  <c r="U69" i="1" s="1"/>
  <c r="T186" i="1"/>
  <c r="U186" i="1" s="1"/>
  <c r="T242" i="1"/>
  <c r="U242" i="1" s="1"/>
  <c r="AB246" i="1"/>
  <c r="T183" i="1"/>
  <c r="U183" i="1" s="1"/>
  <c r="T72" i="1"/>
  <c r="U72" i="1" s="1"/>
  <c r="Z246" i="1"/>
  <c r="T180" i="1"/>
  <c r="U180" i="1" s="1"/>
  <c r="T192" i="1"/>
  <c r="U192" i="1" s="1"/>
  <c r="AB216" i="1"/>
  <c r="Z207" i="1"/>
  <c r="Z214" i="1"/>
  <c r="T189" i="1"/>
  <c r="U189" i="1" s="1"/>
  <c r="T88" i="1"/>
  <c r="U88" i="1" s="1"/>
  <c r="AB207" i="1"/>
  <c r="Z216" i="1"/>
  <c r="T144" i="1"/>
  <c r="U144" i="1" s="1"/>
  <c r="T23" i="1"/>
  <c r="U23" i="1" s="1"/>
  <c r="I69" i="1"/>
  <c r="J69" i="1" s="1"/>
  <c r="I72" i="1"/>
  <c r="J72" i="1" s="1"/>
  <c r="I241" i="1"/>
  <c r="I192" i="1"/>
  <c r="J192" i="1" s="1"/>
  <c r="I144" i="1"/>
  <c r="J144" i="1" s="1"/>
  <c r="I88" i="1"/>
  <c r="J88" i="1" s="1"/>
  <c r="I180" i="1"/>
  <c r="J180" i="1" s="1"/>
  <c r="I186" i="1"/>
  <c r="J186" i="1" s="1"/>
  <c r="I189" i="1"/>
  <c r="J189" i="1" s="1"/>
  <c r="Z208" i="1"/>
  <c r="Z220" i="1"/>
  <c r="Z247" i="1"/>
  <c r="Z215" i="1"/>
  <c r="AB208" i="1"/>
  <c r="Z217" i="1"/>
  <c r="AB217" i="1"/>
  <c r="Z249" i="1"/>
  <c r="AB219" i="1"/>
  <c r="Z219" i="1"/>
  <c r="AB204" i="1"/>
  <c r="Z204" i="1"/>
  <c r="AB210" i="1"/>
  <c r="Z210" i="1"/>
  <c r="AB222" i="1"/>
  <c r="Z222" i="1"/>
  <c r="T241" i="1" l="1"/>
  <c r="U241" i="1" s="1"/>
  <c r="V6" i="1" s="1"/>
  <c r="J241" i="1"/>
  <c r="K6" i="1"/>
  <c r="K88" i="1" s="1"/>
  <c r="AB247" i="1"/>
  <c r="AB220" i="1"/>
  <c r="AB249" i="1"/>
  <c r="Z241" i="1" l="1"/>
  <c r="V237" i="1"/>
  <c r="V229" i="1"/>
  <c r="V221" i="1"/>
  <c r="V213" i="1"/>
  <c r="V205" i="1"/>
  <c r="V173" i="1"/>
  <c r="V113" i="1"/>
  <c r="V136" i="1"/>
  <c r="V233" i="1"/>
  <c r="V39" i="1"/>
  <c r="V65" i="1"/>
  <c r="V191" i="1"/>
  <c r="V243" i="1"/>
  <c r="V101" i="1"/>
  <c r="V68" i="1"/>
  <c r="V165" i="1"/>
  <c r="V150" i="1"/>
  <c r="V153" i="1"/>
  <c r="V206" i="1"/>
  <c r="V118" i="1"/>
  <c r="V30" i="1"/>
  <c r="V120" i="1"/>
  <c r="V112" i="1"/>
  <c r="V196" i="1"/>
  <c r="V240" i="1"/>
  <c r="V59" i="1"/>
  <c r="V169" i="1"/>
  <c r="V84" i="1"/>
  <c r="V218" i="1"/>
  <c r="V56" i="1"/>
  <c r="V138" i="1"/>
  <c r="V202" i="1"/>
  <c r="V90" i="1"/>
  <c r="V238" i="1"/>
  <c r="V170" i="1"/>
  <c r="V95" i="1"/>
  <c r="V75" i="1"/>
  <c r="V161" i="1"/>
  <c r="V133" i="1"/>
  <c r="V82" i="1"/>
  <c r="V162" i="1"/>
  <c r="V79" i="1"/>
  <c r="V177" i="1"/>
  <c r="V157" i="1"/>
  <c r="V94" i="1"/>
  <c r="V16" i="1"/>
  <c r="V210" i="1"/>
  <c r="V27" i="1"/>
  <c r="V228" i="1"/>
  <c r="V98" i="1"/>
  <c r="V49" i="1"/>
  <c r="V60" i="1"/>
  <c r="V80" i="1"/>
  <c r="V168" i="1"/>
  <c r="V200" i="1"/>
  <c r="V139" i="1"/>
  <c r="V185" i="1"/>
  <c r="V91" i="1"/>
  <c r="V29" i="1"/>
  <c r="V223" i="1"/>
  <c r="V92" i="1"/>
  <c r="V224" i="1"/>
  <c r="V147" i="1"/>
  <c r="V151" i="1"/>
  <c r="V128" i="1"/>
  <c r="V85" i="1"/>
  <c r="V156" i="1"/>
  <c r="V195" i="1"/>
  <c r="V48" i="1"/>
  <c r="V36" i="1"/>
  <c r="V43" i="1"/>
  <c r="V199" i="1"/>
  <c r="V182" i="1"/>
  <c r="V209" i="1"/>
  <c r="V25" i="1"/>
  <c r="V152" i="1"/>
  <c r="V66" i="1"/>
  <c r="V34" i="1"/>
  <c r="V83" i="1"/>
  <c r="V11" i="1"/>
  <c r="V125" i="1"/>
  <c r="V104" i="1"/>
  <c r="V135" i="1"/>
  <c r="V86" i="1"/>
  <c r="V22" i="1"/>
  <c r="V123" i="1"/>
  <c r="V148" i="1"/>
  <c r="V81" i="1"/>
  <c r="V111" i="1"/>
  <c r="V109" i="1"/>
  <c r="V171" i="1"/>
  <c r="V47" i="1"/>
  <c r="V106" i="1"/>
  <c r="V74" i="1"/>
  <c r="V154" i="1"/>
  <c r="V167" i="1"/>
  <c r="V244" i="1"/>
  <c r="V235" i="1"/>
  <c r="V250" i="1"/>
  <c r="V160" i="1"/>
  <c r="V10" i="1"/>
  <c r="V58" i="1"/>
  <c r="V46" i="1"/>
  <c r="V158" i="1"/>
  <c r="V54" i="1"/>
  <c r="V212" i="1"/>
  <c r="V203" i="1"/>
  <c r="V57" i="1"/>
  <c r="V245" i="1"/>
  <c r="V122" i="1"/>
  <c r="V130" i="1"/>
  <c r="V51" i="1"/>
  <c r="V208" i="1"/>
  <c r="V96" i="1"/>
  <c r="V97" i="1"/>
  <c r="V174" i="1"/>
  <c r="V93" i="1"/>
  <c r="V232" i="1"/>
  <c r="V99" i="1"/>
  <c r="V142" i="1"/>
  <c r="V116" i="1"/>
  <c r="V230" i="1"/>
  <c r="V37" i="1"/>
  <c r="V53" i="1"/>
  <c r="V231" i="1"/>
  <c r="V215" i="1"/>
  <c r="V31" i="1"/>
  <c r="V20" i="1"/>
  <c r="V71" i="1"/>
  <c r="V55" i="1"/>
  <c r="V32" i="1"/>
  <c r="V63" i="1"/>
  <c r="V67" i="1"/>
  <c r="V102" i="1"/>
  <c r="V64" i="1"/>
  <c r="V124" i="1"/>
  <c r="V220" i="1"/>
  <c r="V134" i="1"/>
  <c r="V222" i="1"/>
  <c r="V163" i="1"/>
  <c r="V38" i="1"/>
  <c r="V87" i="1"/>
  <c r="V44" i="1"/>
  <c r="V103" i="1"/>
  <c r="V248" i="1"/>
  <c r="V234" i="1"/>
  <c r="V211" i="1"/>
  <c r="V127" i="1"/>
  <c r="V143" i="1"/>
  <c r="V26" i="1"/>
  <c r="V62" i="1"/>
  <c r="V131" i="1"/>
  <c r="V78" i="1"/>
  <c r="V137" i="1"/>
  <c r="V239" i="1"/>
  <c r="V77" i="1"/>
  <c r="V40" i="1"/>
  <c r="V110" i="1"/>
  <c r="V105" i="1"/>
  <c r="V18" i="1"/>
  <c r="V115" i="1"/>
  <c r="V225" i="1"/>
  <c r="V107" i="1"/>
  <c r="V176" i="1"/>
  <c r="V226" i="1"/>
  <c r="V52" i="1"/>
  <c r="V50" i="1"/>
  <c r="V175" i="1"/>
  <c r="V13" i="1"/>
  <c r="V117" i="1"/>
  <c r="V194" i="1"/>
  <c r="V155" i="1"/>
  <c r="V14" i="1"/>
  <c r="V236" i="1"/>
  <c r="V141" i="1"/>
  <c r="V198" i="1"/>
  <c r="V204" i="1"/>
  <c r="V126" i="1"/>
  <c r="V217" i="1"/>
  <c r="V179" i="1"/>
  <c r="V188" i="1"/>
  <c r="V178" i="1"/>
  <c r="V129" i="1"/>
  <c r="V249" i="1"/>
  <c r="V121" i="1"/>
  <c r="V247" i="1"/>
  <c r="V45" i="1"/>
  <c r="V159" i="1"/>
  <c r="V227" i="1"/>
  <c r="V114" i="1"/>
  <c r="V146" i="1"/>
  <c r="V100" i="1"/>
  <c r="V42" i="1"/>
  <c r="V35" i="1"/>
  <c r="V219" i="1"/>
  <c r="V15" i="1"/>
  <c r="V70" i="1"/>
  <c r="V28" i="1"/>
  <c r="V193" i="1"/>
  <c r="V9" i="1"/>
  <c r="V145" i="1"/>
  <c r="V187" i="1"/>
  <c r="V172" i="1"/>
  <c r="V41" i="1"/>
  <c r="V24" i="1"/>
  <c r="V246" i="1"/>
  <c r="V140" i="1"/>
  <c r="V166" i="1"/>
  <c r="V108" i="1"/>
  <c r="V33" i="1"/>
  <c r="V197" i="1"/>
  <c r="V190" i="1"/>
  <c r="V184" i="1"/>
  <c r="V21" i="1"/>
  <c r="V119" i="1"/>
  <c r="V207" i="1"/>
  <c r="V17" i="1"/>
  <c r="V164" i="1"/>
  <c r="V89" i="1"/>
  <c r="V181" i="1"/>
  <c r="V201" i="1"/>
  <c r="V216" i="1"/>
  <c r="V19" i="1"/>
  <c r="V76" i="1"/>
  <c r="V214" i="1"/>
  <c r="V73" i="1"/>
  <c r="V12" i="1"/>
  <c r="V132" i="1"/>
  <c r="V149" i="1"/>
  <c r="V61" i="1"/>
  <c r="V192" i="1"/>
  <c r="V23" i="1"/>
  <c r="V189" i="1"/>
  <c r="V180" i="1"/>
  <c r="V69" i="1"/>
  <c r="V144" i="1"/>
  <c r="V186" i="1"/>
  <c r="V241" i="1"/>
  <c r="V242" i="1"/>
  <c r="V183" i="1"/>
  <c r="V72" i="1"/>
  <c r="V88" i="1"/>
  <c r="K192" i="1"/>
  <c r="K250" i="1"/>
  <c r="K220" i="1"/>
  <c r="K156" i="1"/>
  <c r="K78" i="1"/>
  <c r="K228" i="1"/>
  <c r="K14" i="1"/>
  <c r="K93" i="1"/>
  <c r="K245" i="1"/>
  <c r="K40" i="1"/>
  <c r="K174" i="1"/>
  <c r="K196" i="1"/>
  <c r="K112" i="1"/>
  <c r="K216" i="1"/>
  <c r="K63" i="1"/>
  <c r="K134" i="1"/>
  <c r="K54" i="1"/>
  <c r="K246" i="1"/>
  <c r="K16" i="1"/>
  <c r="K46" i="1"/>
  <c r="K113" i="1"/>
  <c r="K154" i="1"/>
  <c r="K126" i="1"/>
  <c r="K77" i="1"/>
  <c r="K99" i="1"/>
  <c r="K37" i="1"/>
  <c r="K62" i="1"/>
  <c r="K98" i="1"/>
  <c r="K232" i="1"/>
  <c r="K183" i="1"/>
  <c r="K185" i="1"/>
  <c r="K127" i="1"/>
  <c r="K123" i="1"/>
  <c r="K125" i="1"/>
  <c r="K71" i="1"/>
  <c r="K107" i="1"/>
  <c r="K141" i="1"/>
  <c r="K151" i="1"/>
  <c r="K15" i="1"/>
  <c r="K66" i="1"/>
  <c r="K128" i="1"/>
  <c r="K136" i="1"/>
  <c r="K235" i="1"/>
  <c r="K198" i="1"/>
  <c r="K129" i="1"/>
  <c r="K90" i="1"/>
  <c r="K218" i="1"/>
  <c r="K44" i="1"/>
  <c r="K104" i="1"/>
  <c r="K249" i="1"/>
  <c r="K29" i="1"/>
  <c r="K211" i="1"/>
  <c r="K79" i="1"/>
  <c r="K59" i="1"/>
  <c r="K194" i="1"/>
  <c r="K57" i="1"/>
  <c r="K115" i="1"/>
  <c r="K109" i="1"/>
  <c r="K30" i="1"/>
  <c r="K212" i="1"/>
  <c r="K100" i="1"/>
  <c r="K103" i="1"/>
  <c r="K178" i="1"/>
  <c r="K208" i="1"/>
  <c r="K210" i="1"/>
  <c r="K137" i="1"/>
  <c r="K110" i="1"/>
  <c r="K31" i="1"/>
  <c r="K213" i="1"/>
  <c r="K173" i="1"/>
  <c r="K202" i="1"/>
  <c r="K224" i="1"/>
  <c r="K233" i="1"/>
  <c r="K82" i="1"/>
  <c r="K155" i="1"/>
  <c r="K142" i="1"/>
  <c r="K215" i="1"/>
  <c r="K18" i="1"/>
  <c r="K225" i="1"/>
  <c r="K163" i="1"/>
  <c r="K204" i="1"/>
  <c r="K221" i="1"/>
  <c r="K10" i="1"/>
  <c r="K97" i="1"/>
  <c r="K138" i="1"/>
  <c r="K20" i="1"/>
  <c r="K22" i="1"/>
  <c r="K243" i="1"/>
  <c r="K152" i="1"/>
  <c r="K116" i="1"/>
  <c r="K237" i="1"/>
  <c r="K131" i="1"/>
  <c r="K222" i="1"/>
  <c r="K169" i="1"/>
  <c r="K176" i="1"/>
  <c r="K47" i="1"/>
  <c r="K150" i="1"/>
  <c r="K130" i="1"/>
  <c r="K209" i="1"/>
  <c r="K117" i="1"/>
  <c r="K205" i="1"/>
  <c r="K146" i="1"/>
  <c r="K157" i="1"/>
  <c r="K101" i="1"/>
  <c r="K114" i="1"/>
  <c r="K191" i="1"/>
  <c r="K122" i="1"/>
  <c r="K64" i="1"/>
  <c r="K229" i="1"/>
  <c r="K188" i="1"/>
  <c r="K39" i="1"/>
  <c r="K118" i="1"/>
  <c r="K102" i="1"/>
  <c r="K84" i="1"/>
  <c r="K42" i="1"/>
  <c r="K195" i="1"/>
  <c r="K36" i="1"/>
  <c r="K217" i="1"/>
  <c r="K43" i="1"/>
  <c r="K50" i="1"/>
  <c r="K234" i="1"/>
  <c r="K248" i="1"/>
  <c r="K86" i="1"/>
  <c r="K147" i="1"/>
  <c r="K75" i="1"/>
  <c r="K81" i="1"/>
  <c r="K159" i="1"/>
  <c r="K87" i="1"/>
  <c r="K171" i="1"/>
  <c r="K177" i="1"/>
  <c r="K143" i="1"/>
  <c r="K161" i="1"/>
  <c r="K105" i="1"/>
  <c r="K230" i="1"/>
  <c r="K182" i="1"/>
  <c r="K203" i="1"/>
  <c r="K121" i="1"/>
  <c r="K247" i="1"/>
  <c r="K38" i="1"/>
  <c r="K165" i="1"/>
  <c r="K168" i="1"/>
  <c r="K231" i="1"/>
  <c r="K56" i="1"/>
  <c r="K239" i="1"/>
  <c r="K133" i="1"/>
  <c r="K51" i="1"/>
  <c r="K227" i="1"/>
  <c r="K34" i="1"/>
  <c r="K200" i="1"/>
  <c r="K67" i="1"/>
  <c r="K60" i="1"/>
  <c r="K236" i="1"/>
  <c r="K91" i="1"/>
  <c r="K80" i="1"/>
  <c r="K83" i="1"/>
  <c r="K74" i="1"/>
  <c r="K55" i="1"/>
  <c r="K226" i="1"/>
  <c r="K111" i="1"/>
  <c r="K238" i="1"/>
  <c r="K244" i="1"/>
  <c r="K153" i="1"/>
  <c r="K92" i="1"/>
  <c r="K35" i="1"/>
  <c r="K160" i="1"/>
  <c r="K65" i="1"/>
  <c r="K158" i="1"/>
  <c r="K13" i="1"/>
  <c r="K48" i="1"/>
  <c r="K206" i="1"/>
  <c r="K184" i="1"/>
  <c r="K223" i="1"/>
  <c r="K24" i="1"/>
  <c r="K11" i="1"/>
  <c r="K167" i="1"/>
  <c r="K170" i="1"/>
  <c r="K45" i="1"/>
  <c r="K96" i="1"/>
  <c r="K132" i="1"/>
  <c r="K120" i="1"/>
  <c r="K148" i="1"/>
  <c r="K94" i="1"/>
  <c r="K124" i="1"/>
  <c r="K49" i="1"/>
  <c r="K68" i="1"/>
  <c r="K214" i="1"/>
  <c r="K199" i="1"/>
  <c r="K106" i="1"/>
  <c r="K27" i="1"/>
  <c r="K135" i="1"/>
  <c r="K95" i="1"/>
  <c r="K179" i="1"/>
  <c r="K85" i="1"/>
  <c r="K52" i="1"/>
  <c r="K32" i="1"/>
  <c r="K25" i="1"/>
  <c r="K53" i="1"/>
  <c r="K240" i="1"/>
  <c r="K139" i="1"/>
  <c r="K58" i="1"/>
  <c r="K9" i="1"/>
  <c r="K193" i="1"/>
  <c r="K21" i="1"/>
  <c r="K145" i="1"/>
  <c r="K207" i="1"/>
  <c r="K23" i="1"/>
  <c r="K164" i="1"/>
  <c r="K149" i="1"/>
  <c r="K108" i="1"/>
  <c r="K28" i="1"/>
  <c r="K89" i="1"/>
  <c r="K140" i="1"/>
  <c r="K219" i="1"/>
  <c r="K70" i="1"/>
  <c r="K181" i="1"/>
  <c r="K12" i="1"/>
  <c r="K175" i="1"/>
  <c r="K197" i="1"/>
  <c r="K73" i="1"/>
  <c r="K41" i="1"/>
  <c r="K33" i="1"/>
  <c r="K187" i="1"/>
  <c r="K242" i="1"/>
  <c r="K76" i="1"/>
  <c r="K19" i="1"/>
  <c r="K166" i="1"/>
  <c r="K17" i="1"/>
  <c r="K26" i="1"/>
  <c r="K190" i="1"/>
  <c r="K172" i="1"/>
  <c r="K162" i="1"/>
  <c r="K119" i="1"/>
  <c r="K201" i="1"/>
  <c r="K61" i="1"/>
  <c r="K69" i="1"/>
  <c r="K180" i="1"/>
  <c r="K72" i="1"/>
  <c r="K186" i="1"/>
  <c r="K241" i="1"/>
  <c r="AB241" i="1"/>
  <c r="K144" i="1"/>
  <c r="K189" i="1"/>
  <c r="Z243" i="1"/>
  <c r="Z245" i="1"/>
  <c r="Y10" i="1"/>
  <c r="X10" i="1"/>
  <c r="W10" i="1"/>
  <c r="W189" i="1"/>
  <c r="X189" i="1"/>
  <c r="Y189" i="1"/>
  <c r="AA189" i="1"/>
  <c r="W190" i="1"/>
  <c r="X190" i="1"/>
  <c r="Y190" i="1"/>
  <c r="AA190" i="1"/>
  <c r="W191" i="1"/>
  <c r="X191" i="1"/>
  <c r="Y191" i="1"/>
  <c r="AA191" i="1"/>
  <c r="W192" i="1"/>
  <c r="X192" i="1"/>
  <c r="Y192" i="1"/>
  <c r="AA192" i="1"/>
  <c r="W193" i="1"/>
  <c r="X193" i="1"/>
  <c r="Y193" i="1"/>
  <c r="AA193" i="1"/>
  <c r="W194" i="1"/>
  <c r="X194" i="1"/>
  <c r="Y194" i="1"/>
  <c r="AA194" i="1"/>
  <c r="W195" i="1"/>
  <c r="X195" i="1"/>
  <c r="Y195" i="1"/>
  <c r="AA195" i="1"/>
  <c r="W196" i="1"/>
  <c r="X196" i="1"/>
  <c r="Y196" i="1"/>
  <c r="AA196" i="1"/>
  <c r="W197" i="1"/>
  <c r="X197" i="1"/>
  <c r="Y197" i="1"/>
  <c r="AA197" i="1"/>
  <c r="W198" i="1"/>
  <c r="X198" i="1"/>
  <c r="Y198" i="1"/>
  <c r="AA198" i="1"/>
  <c r="W199" i="1"/>
  <c r="X199" i="1"/>
  <c r="Y199" i="1"/>
  <c r="AA199" i="1"/>
  <c r="W200" i="1"/>
  <c r="X200" i="1"/>
  <c r="Y200" i="1"/>
  <c r="AA200" i="1"/>
  <c r="W201" i="1"/>
  <c r="X201" i="1"/>
  <c r="Y201" i="1"/>
  <c r="AA201" i="1"/>
  <c r="W202" i="1"/>
  <c r="X202" i="1"/>
  <c r="Y202" i="1"/>
  <c r="AA202" i="1"/>
  <c r="W203" i="1"/>
  <c r="X203" i="1"/>
  <c r="Y203" i="1"/>
  <c r="AA203" i="1"/>
  <c r="AB200" i="1"/>
  <c r="AB199" i="1"/>
  <c r="AB197" i="1"/>
  <c r="AB196" i="1"/>
  <c r="AB193" i="1"/>
  <c r="AB192" i="1"/>
  <c r="AB190" i="1"/>
  <c r="AB187" i="1"/>
  <c r="AB186" i="1"/>
  <c r="AB185" i="1"/>
  <c r="AB184" i="1"/>
  <c r="AB176" i="1"/>
  <c r="AB175" i="1"/>
  <c r="AB172" i="1"/>
  <c r="AB169" i="1"/>
  <c r="AB152" i="1"/>
  <c r="AB148" i="1"/>
  <c r="AB145" i="1"/>
  <c r="AB140" i="1"/>
  <c r="AB120" i="1"/>
  <c r="AB116" i="1"/>
  <c r="AB109" i="1"/>
  <c r="AB92" i="1"/>
  <c r="AB90" i="1"/>
  <c r="AB89" i="1"/>
  <c r="AB88" i="1"/>
  <c r="AB85" i="1"/>
  <c r="AB81" i="1"/>
  <c r="AB80" i="1"/>
  <c r="AB78" i="1"/>
  <c r="AB77" i="1"/>
  <c r="AB71" i="1"/>
  <c r="AB70" i="1"/>
  <c r="AB69" i="1"/>
  <c r="AB42" i="1"/>
  <c r="AB34" i="1"/>
  <c r="AB25" i="1"/>
  <c r="AB22" i="1"/>
  <c r="AB20" i="1"/>
  <c r="AB18" i="1"/>
  <c r="AB15" i="1"/>
  <c r="W98" i="1"/>
  <c r="X98" i="1"/>
  <c r="Y98" i="1"/>
  <c r="W99" i="1"/>
  <c r="X99" i="1"/>
  <c r="Y99" i="1"/>
  <c r="AA99" i="1"/>
  <c r="W100" i="1"/>
  <c r="X100" i="1"/>
  <c r="Y100" i="1"/>
  <c r="W101" i="1"/>
  <c r="X101" i="1"/>
  <c r="Y101" i="1"/>
  <c r="W102" i="1"/>
  <c r="X102" i="1"/>
  <c r="Y102" i="1"/>
  <c r="W103" i="1"/>
  <c r="X103" i="1"/>
  <c r="Y103" i="1"/>
  <c r="AA103" i="1"/>
  <c r="W104" i="1"/>
  <c r="X104" i="1"/>
  <c r="Y104" i="1"/>
  <c r="W105" i="1"/>
  <c r="X105" i="1"/>
  <c r="Y105" i="1"/>
  <c r="W106" i="1"/>
  <c r="X106" i="1"/>
  <c r="Y106" i="1"/>
  <c r="W107" i="1"/>
  <c r="X107" i="1"/>
  <c r="Y107" i="1"/>
  <c r="W108" i="1"/>
  <c r="X108" i="1"/>
  <c r="Y108" i="1"/>
  <c r="AA108" i="1"/>
  <c r="W109" i="1"/>
  <c r="X109" i="1"/>
  <c r="Y109" i="1"/>
  <c r="W110" i="1"/>
  <c r="X110" i="1"/>
  <c r="Y110" i="1"/>
  <c r="AA110" i="1"/>
  <c r="W111" i="1"/>
  <c r="X111" i="1"/>
  <c r="Y111" i="1"/>
  <c r="W112" i="1"/>
  <c r="X112" i="1"/>
  <c r="Y112" i="1"/>
  <c r="W113" i="1"/>
  <c r="X113" i="1"/>
  <c r="Y113" i="1"/>
  <c r="W114" i="1"/>
  <c r="X114" i="1"/>
  <c r="Y114" i="1"/>
  <c r="W115" i="1"/>
  <c r="X115" i="1"/>
  <c r="Y115" i="1"/>
  <c r="W116" i="1"/>
  <c r="X116" i="1"/>
  <c r="Y116" i="1"/>
  <c r="AA116" i="1"/>
  <c r="W117" i="1"/>
  <c r="X117" i="1"/>
  <c r="Y117" i="1"/>
  <c r="W118" i="1"/>
  <c r="X118" i="1"/>
  <c r="Y118" i="1"/>
  <c r="W119" i="1"/>
  <c r="X119" i="1"/>
  <c r="Y119" i="1"/>
  <c r="AA119" i="1"/>
  <c r="W120" i="1"/>
  <c r="X120" i="1"/>
  <c r="Y120" i="1"/>
  <c r="W121" i="1"/>
  <c r="X121" i="1"/>
  <c r="Y121" i="1"/>
  <c r="AA121" i="1"/>
  <c r="W122" i="1"/>
  <c r="X122" i="1"/>
  <c r="Y122" i="1"/>
  <c r="W123" i="1"/>
  <c r="X123" i="1"/>
  <c r="Y123" i="1"/>
  <c r="W124" i="1"/>
  <c r="X124" i="1"/>
  <c r="Y124" i="1"/>
  <c r="W125" i="1"/>
  <c r="X125" i="1"/>
  <c r="Y125" i="1"/>
  <c r="W126" i="1"/>
  <c r="X126" i="1"/>
  <c r="Y126" i="1"/>
  <c r="AA126" i="1"/>
  <c r="W127" i="1"/>
  <c r="X127" i="1"/>
  <c r="Y127" i="1"/>
  <c r="W128" i="1"/>
  <c r="X128" i="1"/>
  <c r="Y128" i="1"/>
  <c r="AA128" i="1"/>
  <c r="W129" i="1"/>
  <c r="X129" i="1"/>
  <c r="Y129" i="1"/>
  <c r="W130" i="1"/>
  <c r="X130" i="1"/>
  <c r="Y130" i="1"/>
  <c r="AA130" i="1"/>
  <c r="W131" i="1"/>
  <c r="X131" i="1"/>
  <c r="Y131" i="1"/>
  <c r="W132" i="1"/>
  <c r="X132" i="1"/>
  <c r="Y132" i="1"/>
  <c r="AA132" i="1"/>
  <c r="W133" i="1"/>
  <c r="X133" i="1"/>
  <c r="Y133" i="1"/>
  <c r="W134" i="1"/>
  <c r="X134" i="1"/>
  <c r="Y134" i="1"/>
  <c r="W135" i="1"/>
  <c r="X135" i="1"/>
  <c r="Y135" i="1"/>
  <c r="AA135" i="1"/>
  <c r="W136" i="1"/>
  <c r="X136" i="1"/>
  <c r="Y136" i="1"/>
  <c r="W137" i="1"/>
  <c r="X137" i="1"/>
  <c r="Y137" i="1"/>
  <c r="AA137" i="1"/>
  <c r="W138" i="1"/>
  <c r="X138" i="1"/>
  <c r="Y138" i="1"/>
  <c r="AA138" i="1"/>
  <c r="W139" i="1"/>
  <c r="X139" i="1"/>
  <c r="Y139" i="1"/>
  <c r="W140" i="1"/>
  <c r="X140" i="1"/>
  <c r="Y140" i="1"/>
  <c r="AA140" i="1"/>
  <c r="W141" i="1"/>
  <c r="X141" i="1"/>
  <c r="Y141" i="1"/>
  <c r="W142" i="1"/>
  <c r="X142" i="1"/>
  <c r="Y142" i="1"/>
  <c r="AA142" i="1"/>
  <c r="W143" i="1"/>
  <c r="X143" i="1"/>
  <c r="Y143" i="1"/>
  <c r="W144" i="1"/>
  <c r="X144" i="1"/>
  <c r="Y144" i="1"/>
  <c r="AA144" i="1"/>
  <c r="W145" i="1"/>
  <c r="X145" i="1"/>
  <c r="Y145" i="1"/>
  <c r="W146" i="1"/>
  <c r="X146" i="1"/>
  <c r="Y146" i="1"/>
  <c r="AA146" i="1"/>
  <c r="W147" i="1"/>
  <c r="X147" i="1"/>
  <c r="Y147" i="1"/>
  <c r="AA147" i="1"/>
  <c r="W148" i="1"/>
  <c r="X148" i="1"/>
  <c r="Y148" i="1"/>
  <c r="W149" i="1"/>
  <c r="X149" i="1"/>
  <c r="Y149" i="1"/>
  <c r="W150" i="1"/>
  <c r="X150" i="1"/>
  <c r="Y150" i="1"/>
  <c r="W151" i="1"/>
  <c r="X151" i="1"/>
  <c r="Y151" i="1"/>
  <c r="AA151" i="1"/>
  <c r="W152" i="1"/>
  <c r="X152" i="1"/>
  <c r="Y152" i="1"/>
  <c r="W153" i="1"/>
  <c r="X153" i="1"/>
  <c r="Y153" i="1"/>
  <c r="W154" i="1"/>
  <c r="X154" i="1"/>
  <c r="Y154" i="1"/>
  <c r="W155" i="1"/>
  <c r="X155" i="1"/>
  <c r="Y155" i="1"/>
  <c r="W156" i="1"/>
  <c r="X156" i="1"/>
  <c r="Y156" i="1"/>
  <c r="W157" i="1"/>
  <c r="X157" i="1"/>
  <c r="Y157" i="1"/>
  <c r="W158" i="1"/>
  <c r="X158" i="1"/>
  <c r="Y158" i="1"/>
  <c r="W159" i="1"/>
  <c r="X159" i="1"/>
  <c r="Y159" i="1"/>
  <c r="AA159" i="1"/>
  <c r="W160" i="1"/>
  <c r="X160" i="1"/>
  <c r="Y160" i="1"/>
  <c r="W161" i="1"/>
  <c r="X161" i="1"/>
  <c r="Y161" i="1"/>
  <c r="W162" i="1"/>
  <c r="X162" i="1"/>
  <c r="Y162" i="1"/>
  <c r="W163" i="1"/>
  <c r="X163" i="1"/>
  <c r="Y163" i="1"/>
  <c r="AA163" i="1"/>
  <c r="W164" i="1"/>
  <c r="X164" i="1"/>
  <c r="Y164" i="1"/>
  <c r="AA164" i="1"/>
  <c r="W165" i="1"/>
  <c r="X165" i="1"/>
  <c r="Y165" i="1"/>
  <c r="W166" i="1"/>
  <c r="X166" i="1"/>
  <c r="Y166" i="1"/>
  <c r="W167" i="1"/>
  <c r="X167" i="1"/>
  <c r="Y167" i="1"/>
  <c r="AA167" i="1"/>
  <c r="W168" i="1"/>
  <c r="X168" i="1"/>
  <c r="Y168" i="1"/>
  <c r="AA168" i="1"/>
  <c r="W169" i="1"/>
  <c r="X169" i="1"/>
  <c r="Y169" i="1"/>
  <c r="W170" i="1"/>
  <c r="X170" i="1"/>
  <c r="Y170" i="1"/>
  <c r="W171" i="1"/>
  <c r="X171" i="1"/>
  <c r="Y171" i="1"/>
  <c r="W172" i="1"/>
  <c r="X172" i="1"/>
  <c r="Y172" i="1"/>
  <c r="W173" i="1"/>
  <c r="X173" i="1"/>
  <c r="Y173" i="1"/>
  <c r="AA173" i="1"/>
  <c r="W174" i="1"/>
  <c r="X174" i="1"/>
  <c r="Y174" i="1"/>
  <c r="AA174" i="1"/>
  <c r="W175" i="1"/>
  <c r="X175" i="1"/>
  <c r="Y175" i="1"/>
  <c r="W176" i="1"/>
  <c r="X176" i="1"/>
  <c r="Y176" i="1"/>
  <c r="AA176" i="1"/>
  <c r="W177" i="1"/>
  <c r="X177" i="1"/>
  <c r="Y177" i="1"/>
  <c r="W178" i="1"/>
  <c r="X178" i="1"/>
  <c r="Y178" i="1"/>
  <c r="W179" i="1"/>
  <c r="X179" i="1"/>
  <c r="Y179" i="1"/>
  <c r="AA179" i="1"/>
  <c r="W180" i="1"/>
  <c r="X180" i="1"/>
  <c r="Y180" i="1"/>
  <c r="AA180" i="1"/>
  <c r="W181" i="1"/>
  <c r="X181" i="1"/>
  <c r="Y181" i="1"/>
  <c r="W182" i="1"/>
  <c r="X182" i="1"/>
  <c r="Y182" i="1"/>
  <c r="W183" i="1"/>
  <c r="X183" i="1"/>
  <c r="Y183" i="1"/>
  <c r="AA183" i="1"/>
  <c r="W184" i="1"/>
  <c r="X184" i="1"/>
  <c r="Y184" i="1"/>
  <c r="W185" i="1"/>
  <c r="X185" i="1"/>
  <c r="Y185" i="1"/>
  <c r="W186" i="1"/>
  <c r="X186" i="1"/>
  <c r="Y186" i="1"/>
  <c r="W187" i="1"/>
  <c r="X187" i="1"/>
  <c r="Y187" i="1"/>
  <c r="W188" i="1"/>
  <c r="X188" i="1"/>
  <c r="Y188" i="1"/>
  <c r="AA97" i="1"/>
  <c r="Y97" i="1"/>
  <c r="X97" i="1"/>
  <c r="W97" i="1"/>
  <c r="AA186" i="1"/>
  <c r="AA184" i="1"/>
  <c r="AA182" i="1"/>
  <c r="AA172" i="1"/>
  <c r="AA170" i="1"/>
  <c r="AA165" i="1"/>
  <c r="AA162" i="1"/>
  <c r="AA161" i="1"/>
  <c r="AA156" i="1"/>
  <c r="AA155" i="1"/>
  <c r="AA153" i="1"/>
  <c r="AA152" i="1"/>
  <c r="AA150" i="1"/>
  <c r="AA148" i="1"/>
  <c r="AA145" i="1"/>
  <c r="AA143" i="1"/>
  <c r="AA139" i="1"/>
  <c r="AA131" i="1"/>
  <c r="AA125" i="1"/>
  <c r="AA123" i="1"/>
  <c r="AA120" i="1"/>
  <c r="AA118" i="1"/>
  <c r="AA113" i="1"/>
  <c r="AA107" i="1"/>
  <c r="AA98" i="1"/>
  <c r="AB243" i="1" l="1"/>
  <c r="AB11" i="1"/>
  <c r="AB245" i="1"/>
  <c r="Z199" i="1"/>
  <c r="AB154" i="1"/>
  <c r="Z88" i="1"/>
  <c r="Z80" i="1"/>
  <c r="Z78" i="1"/>
  <c r="Z197" i="1"/>
  <c r="Z186" i="1"/>
  <c r="Z185" i="1"/>
  <c r="Z184" i="1"/>
  <c r="Z85" i="1"/>
  <c r="Z152" i="1"/>
  <c r="Z69" i="1"/>
  <c r="Z140" i="1"/>
  <c r="Z120" i="1"/>
  <c r="Z193" i="1"/>
  <c r="Z90" i="1"/>
  <c r="Z192" i="1"/>
  <c r="Z175" i="1"/>
  <c r="Z89" i="1"/>
  <c r="AB127" i="1"/>
  <c r="Z127" i="1"/>
  <c r="AB165" i="1"/>
  <c r="Z165" i="1"/>
  <c r="AB201" i="1"/>
  <c r="Z201" i="1"/>
  <c r="AB96" i="1"/>
  <c r="Z96" i="1"/>
  <c r="AB167" i="1"/>
  <c r="Z167" i="1"/>
  <c r="AB202" i="1"/>
  <c r="Z202" i="1"/>
  <c r="AB203" i="1"/>
  <c r="Z203" i="1"/>
  <c r="AB97" i="1"/>
  <c r="Z97" i="1"/>
  <c r="Z200" i="1"/>
  <c r="AB62" i="1"/>
  <c r="Z62" i="1"/>
  <c r="AB141" i="1"/>
  <c r="Z141" i="1"/>
  <c r="AB73" i="1"/>
  <c r="Z73" i="1"/>
  <c r="Z176" i="1"/>
  <c r="Z109" i="1"/>
  <c r="Z154" i="1"/>
  <c r="Z81" i="1"/>
  <c r="Z77" i="1"/>
  <c r="Z196" i="1"/>
  <c r="Z172" i="1"/>
  <c r="Z148" i="1"/>
  <c r="Z71" i="1"/>
  <c r="Z169" i="1"/>
  <c r="Z145" i="1"/>
  <c r="Z190" i="1"/>
  <c r="Z70" i="1"/>
  <c r="Z116" i="1"/>
  <c r="Z92" i="1"/>
  <c r="Z15" i="1"/>
  <c r="Z187" i="1"/>
  <c r="Z18" i="1"/>
  <c r="AA171" i="1"/>
  <c r="AA114" i="1"/>
  <c r="AA127" i="1"/>
  <c r="AA166" i="1"/>
  <c r="AA129" i="1"/>
  <c r="AA169" i="1"/>
  <c r="AA100" i="1"/>
  <c r="AA133" i="1"/>
  <c r="AA101" i="1"/>
  <c r="AA177" i="1"/>
  <c r="AA134" i="1"/>
  <c r="AA102" i="1"/>
  <c r="AA104" i="1"/>
  <c r="AA141" i="1"/>
  <c r="AA178" i="1"/>
  <c r="AA105" i="1"/>
  <c r="AA181" i="1"/>
  <c r="AA106" i="1"/>
  <c r="AA112" i="1"/>
  <c r="AA175" i="1"/>
  <c r="AA109" i="1"/>
  <c r="AA149" i="1"/>
  <c r="AA185" i="1"/>
  <c r="AA136" i="1"/>
  <c r="AA158" i="1"/>
  <c r="AA115" i="1"/>
  <c r="AA117" i="1"/>
  <c r="AA157" i="1"/>
  <c r="AA187" i="1"/>
  <c r="AA111" i="1"/>
  <c r="AA122" i="1"/>
  <c r="AA154" i="1"/>
  <c r="AA188" i="1"/>
  <c r="AA124" i="1"/>
  <c r="AA160" i="1"/>
  <c r="Y83" i="1"/>
  <c r="Y77" i="1"/>
  <c r="Y74" i="1"/>
  <c r="Y69" i="1"/>
  <c r="Y54" i="1"/>
  <c r="Y41" i="1"/>
  <c r="Y29" i="1"/>
  <c r="Y24" i="1"/>
  <c r="Y12" i="1"/>
  <c r="W11" i="1"/>
  <c r="X11" i="1"/>
  <c r="Y11" i="1"/>
  <c r="W12" i="1"/>
  <c r="X12" i="1"/>
  <c r="W13" i="1"/>
  <c r="X13" i="1"/>
  <c r="Y13" i="1"/>
  <c r="W14" i="1"/>
  <c r="X14" i="1"/>
  <c r="Y14" i="1"/>
  <c r="W15" i="1"/>
  <c r="X15" i="1"/>
  <c r="Y15" i="1"/>
  <c r="W16" i="1"/>
  <c r="X16" i="1"/>
  <c r="Y16" i="1"/>
  <c r="W17" i="1"/>
  <c r="X17" i="1"/>
  <c r="Y17" i="1"/>
  <c r="W18" i="1"/>
  <c r="X18" i="1"/>
  <c r="Y18" i="1"/>
  <c r="W19" i="1"/>
  <c r="X19" i="1"/>
  <c r="Y19" i="1"/>
  <c r="W20" i="1"/>
  <c r="X20" i="1"/>
  <c r="Y20" i="1"/>
  <c r="W21" i="1"/>
  <c r="X21" i="1"/>
  <c r="Y21" i="1"/>
  <c r="W22" i="1"/>
  <c r="X22" i="1"/>
  <c r="Y22" i="1"/>
  <c r="W23" i="1"/>
  <c r="X23" i="1"/>
  <c r="Y23" i="1"/>
  <c r="W24" i="1"/>
  <c r="X24" i="1"/>
  <c r="W25" i="1"/>
  <c r="X25" i="1"/>
  <c r="Y25" i="1"/>
  <c r="W26" i="1"/>
  <c r="X26" i="1"/>
  <c r="W27" i="1"/>
  <c r="X27" i="1"/>
  <c r="Y27" i="1"/>
  <c r="W28" i="1"/>
  <c r="X28" i="1"/>
  <c r="Y28" i="1"/>
  <c r="W29" i="1"/>
  <c r="X29" i="1"/>
  <c r="W30" i="1"/>
  <c r="X30" i="1"/>
  <c r="Y30" i="1"/>
  <c r="W31" i="1"/>
  <c r="X31" i="1"/>
  <c r="Y31" i="1"/>
  <c r="W32" i="1"/>
  <c r="X32" i="1"/>
  <c r="Y32" i="1"/>
  <c r="W33" i="1"/>
  <c r="X33" i="1"/>
  <c r="W34" i="1"/>
  <c r="X34" i="1"/>
  <c r="Y34" i="1"/>
  <c r="W35" i="1"/>
  <c r="X35" i="1"/>
  <c r="Y35" i="1"/>
  <c r="W36" i="1"/>
  <c r="X36" i="1"/>
  <c r="Y36" i="1"/>
  <c r="W37" i="1"/>
  <c r="X37" i="1"/>
  <c r="Y37" i="1"/>
  <c r="W38" i="1"/>
  <c r="X38" i="1"/>
  <c r="W39" i="1"/>
  <c r="X39" i="1"/>
  <c r="Y39" i="1"/>
  <c r="W40" i="1"/>
  <c r="X40" i="1"/>
  <c r="W41" i="1"/>
  <c r="X41" i="1"/>
  <c r="W42" i="1"/>
  <c r="X42" i="1"/>
  <c r="Y42" i="1"/>
  <c r="W43" i="1"/>
  <c r="X43" i="1"/>
  <c r="Y43" i="1"/>
  <c r="W44" i="1"/>
  <c r="X44" i="1"/>
  <c r="W45" i="1"/>
  <c r="X45" i="1"/>
  <c r="Y45" i="1"/>
  <c r="W46" i="1"/>
  <c r="X46" i="1"/>
  <c r="Y46" i="1"/>
  <c r="W47" i="1"/>
  <c r="X47" i="1"/>
  <c r="W48" i="1"/>
  <c r="X48" i="1"/>
  <c r="Y48" i="1"/>
  <c r="W49" i="1"/>
  <c r="X49" i="1"/>
  <c r="Y49" i="1"/>
  <c r="W50" i="1"/>
  <c r="X50" i="1"/>
  <c r="Y50" i="1"/>
  <c r="W51" i="1"/>
  <c r="X51" i="1"/>
  <c r="Y51" i="1"/>
  <c r="W52" i="1"/>
  <c r="X52" i="1"/>
  <c r="Y52" i="1"/>
  <c r="W53" i="1"/>
  <c r="X53" i="1"/>
  <c r="Y53" i="1"/>
  <c r="W54" i="1"/>
  <c r="X54" i="1"/>
  <c r="W55" i="1"/>
  <c r="X55" i="1"/>
  <c r="W56" i="1"/>
  <c r="X56" i="1"/>
  <c r="W57" i="1"/>
  <c r="X57" i="1"/>
  <c r="Y57" i="1"/>
  <c r="W58" i="1"/>
  <c r="X58" i="1"/>
  <c r="W59" i="1"/>
  <c r="X59" i="1"/>
  <c r="Y59" i="1"/>
  <c r="W60" i="1"/>
  <c r="X60" i="1"/>
  <c r="Y60" i="1"/>
  <c r="W61" i="1"/>
  <c r="X61" i="1"/>
  <c r="Y61" i="1"/>
  <c r="W62" i="1"/>
  <c r="X62" i="1"/>
  <c r="W63" i="1"/>
  <c r="X63" i="1"/>
  <c r="Y63" i="1"/>
  <c r="W64" i="1"/>
  <c r="X64" i="1"/>
  <c r="Y64" i="1"/>
  <c r="W65" i="1"/>
  <c r="X65" i="1"/>
  <c r="Y65" i="1"/>
  <c r="W66" i="1"/>
  <c r="X66" i="1"/>
  <c r="Y66" i="1"/>
  <c r="W67" i="1"/>
  <c r="X67" i="1"/>
  <c r="Y67" i="1"/>
  <c r="W68" i="1"/>
  <c r="X68" i="1"/>
  <c r="Y68" i="1"/>
  <c r="W69" i="1"/>
  <c r="X69" i="1"/>
  <c r="W70" i="1"/>
  <c r="X70" i="1"/>
  <c r="Y70" i="1"/>
  <c r="W71" i="1"/>
  <c r="X71" i="1"/>
  <c r="W72" i="1"/>
  <c r="X72" i="1"/>
  <c r="W73" i="1"/>
  <c r="X73" i="1"/>
  <c r="Y73" i="1"/>
  <c r="W74" i="1"/>
  <c r="X74" i="1"/>
  <c r="W75" i="1"/>
  <c r="X75" i="1"/>
  <c r="W76" i="1"/>
  <c r="X76" i="1"/>
  <c r="Y76" i="1"/>
  <c r="W77" i="1"/>
  <c r="X77" i="1"/>
  <c r="W78" i="1"/>
  <c r="X78" i="1"/>
  <c r="Y78" i="1"/>
  <c r="W79" i="1"/>
  <c r="X79" i="1"/>
  <c r="Y79" i="1"/>
  <c r="W80" i="1"/>
  <c r="X80" i="1"/>
  <c r="Y80" i="1"/>
  <c r="W81" i="1"/>
  <c r="X81" i="1"/>
  <c r="Y81" i="1"/>
  <c r="W82" i="1"/>
  <c r="X82" i="1"/>
  <c r="Y82" i="1"/>
  <c r="W83" i="1"/>
  <c r="X83" i="1"/>
  <c r="W84" i="1"/>
  <c r="X84" i="1"/>
  <c r="Y84" i="1"/>
  <c r="W85" i="1"/>
  <c r="X85" i="1"/>
  <c r="W86" i="1"/>
  <c r="X86" i="1"/>
  <c r="Y86" i="1"/>
  <c r="W87" i="1"/>
  <c r="X87" i="1"/>
  <c r="Y87" i="1"/>
  <c r="W88" i="1"/>
  <c r="X88" i="1"/>
  <c r="Y88" i="1"/>
  <c r="W89" i="1"/>
  <c r="X89" i="1"/>
  <c r="W90" i="1"/>
  <c r="X90" i="1"/>
  <c r="W91" i="1"/>
  <c r="X91" i="1"/>
  <c r="Y91" i="1"/>
  <c r="W92" i="1"/>
  <c r="X92" i="1"/>
  <c r="Y92" i="1"/>
  <c r="W93" i="1"/>
  <c r="X93" i="1"/>
  <c r="Y93" i="1"/>
  <c r="W94" i="1"/>
  <c r="X94" i="1"/>
  <c r="Y94" i="1"/>
  <c r="W95" i="1"/>
  <c r="X95" i="1"/>
  <c r="Y95" i="1"/>
  <c r="W96" i="1"/>
  <c r="X96" i="1"/>
  <c r="Y96" i="1"/>
  <c r="Z242" i="1" l="1"/>
  <c r="Z244" i="1"/>
  <c r="AB133" i="1"/>
  <c r="Z133" i="1"/>
  <c r="AB198" i="1"/>
  <c r="Z198" i="1"/>
  <c r="AB174" i="1"/>
  <c r="Z174" i="1"/>
  <c r="AB147" i="1"/>
  <c r="Z147" i="1"/>
  <c r="AB159" i="1"/>
  <c r="Z159" i="1"/>
  <c r="AB195" i="1"/>
  <c r="Z195" i="1"/>
  <c r="AB27" i="1"/>
  <c r="AB84" i="1"/>
  <c r="Z84" i="1"/>
  <c r="AB104" i="1"/>
  <c r="Z104" i="1"/>
  <c r="AB189" i="1"/>
  <c r="Z189" i="1"/>
  <c r="Z10" i="1"/>
  <c r="AB191" i="1"/>
  <c r="Z191" i="1"/>
  <c r="AB183" i="1"/>
  <c r="Z183" i="1"/>
  <c r="AB155" i="1"/>
  <c r="Z155" i="1"/>
  <c r="Z57" i="1"/>
  <c r="AB24" i="1"/>
  <c r="Z24" i="1"/>
  <c r="AA49" i="1"/>
  <c r="AA36" i="1"/>
  <c r="Y72" i="1"/>
  <c r="AA38" i="1"/>
  <c r="Y38" i="1"/>
  <c r="Y89" i="1"/>
  <c r="Y56" i="1"/>
  <c r="Y90" i="1"/>
  <c r="Y58" i="1"/>
  <c r="Y85" i="1"/>
  <c r="Y40" i="1"/>
  <c r="Y33" i="1"/>
  <c r="Y55" i="1"/>
  <c r="Y75" i="1"/>
  <c r="AA83" i="1"/>
  <c r="Y71" i="1"/>
  <c r="Y26" i="1"/>
  <c r="Y62" i="1"/>
  <c r="Y44" i="1"/>
  <c r="Y47" i="1"/>
  <c r="AA96" i="1"/>
  <c r="AA20" i="1"/>
  <c r="AA34" i="1"/>
  <c r="AB242" i="1" l="1"/>
  <c r="AB57" i="1"/>
  <c r="AB244" i="1"/>
  <c r="AB29" i="1"/>
  <c r="AB74" i="1"/>
  <c r="Z74" i="1"/>
  <c r="AB194" i="1"/>
  <c r="Z194" i="1"/>
  <c r="AB182" i="1"/>
  <c r="Z182" i="1"/>
  <c r="AB178" i="1"/>
  <c r="Z178" i="1"/>
  <c r="AB10" i="1"/>
  <c r="AA10" i="1"/>
  <c r="Z162" i="1"/>
  <c r="AA31" i="1"/>
  <c r="AB162" i="1" l="1"/>
  <c r="AA74" i="1"/>
  <c r="AA33" i="1"/>
  <c r="AA16" i="1"/>
  <c r="AA45" i="1"/>
  <c r="AA53" i="1"/>
  <c r="AA15" i="1"/>
  <c r="AA46" i="1"/>
  <c r="AA52" i="1"/>
  <c r="AA80" i="1"/>
  <c r="AA79" i="1"/>
  <c r="AA12" i="1"/>
  <c r="AA21" i="1"/>
  <c r="AA72" i="1"/>
  <c r="AA71" i="1"/>
  <c r="AA70" i="1"/>
  <c r="AA24" i="1"/>
  <c r="AA69" i="1"/>
  <c r="AA77" i="1"/>
  <c r="AA22" i="1"/>
  <c r="AA23" i="1"/>
  <c r="AA78" i="1"/>
  <c r="AA25" i="1"/>
  <c r="AA68" i="1"/>
  <c r="AA76" i="1"/>
  <c r="AA13" i="1"/>
  <c r="AA95" i="1"/>
  <c r="AA30" i="1"/>
  <c r="AA63" i="1"/>
  <c r="AA91" i="1"/>
  <c r="AA73" i="1"/>
  <c r="AA81" i="1"/>
  <c r="AA92" i="1"/>
  <c r="AA37" i="1"/>
  <c r="AA60" i="1"/>
  <c r="AA88" i="1"/>
  <c r="AA84" i="1"/>
  <c r="AA14" i="1"/>
  <c r="AA26" i="1"/>
  <c r="AA93" i="1"/>
  <c r="AA64" i="1"/>
  <c r="AA90" i="1"/>
  <c r="AA61" i="1"/>
  <c r="AA39" i="1"/>
  <c r="AA59" i="1"/>
  <c r="AA87" i="1"/>
  <c r="AA48" i="1"/>
  <c r="AA29" i="1"/>
  <c r="AA62" i="1"/>
  <c r="AA40" i="1"/>
  <c r="AA58" i="1"/>
  <c r="AA86" i="1"/>
  <c r="AA94" i="1"/>
  <c r="AA28" i="1"/>
  <c r="AA35" i="1"/>
  <c r="AA41" i="1"/>
  <c r="AA57" i="1"/>
  <c r="AA85" i="1"/>
  <c r="AA51" i="1"/>
  <c r="AA67" i="1"/>
  <c r="AA66" i="1"/>
  <c r="AA32" i="1"/>
  <c r="AA89" i="1"/>
  <c r="AA19" i="1"/>
  <c r="AA42" i="1"/>
  <c r="AA56" i="1"/>
  <c r="AA47" i="1"/>
  <c r="AA27" i="1"/>
  <c r="AA75" i="1"/>
  <c r="AA18" i="1"/>
  <c r="AA43" i="1"/>
  <c r="AA55" i="1"/>
  <c r="AA82" i="1"/>
  <c r="AA50" i="1"/>
  <c r="AA65" i="1"/>
  <c r="AA17" i="1"/>
  <c r="AA44" i="1"/>
  <c r="AA54" i="1"/>
  <c r="AA11" i="1"/>
  <c r="Z12" i="1" l="1"/>
  <c r="AB13" i="1"/>
  <c r="Z11" i="1" l="1"/>
  <c r="AB12" i="1"/>
  <c r="Z50" i="1" l="1"/>
  <c r="AB16" i="1"/>
  <c r="Z72" i="1"/>
  <c r="AB72" i="1"/>
  <c r="Z136" i="1"/>
  <c r="Z166" i="1"/>
  <c r="AB118" i="1"/>
  <c r="Z110" i="1"/>
  <c r="Z118" i="1"/>
  <c r="AB93" i="1"/>
  <c r="AB110" i="1"/>
  <c r="Z177" i="1"/>
  <c r="AB83" i="1"/>
  <c r="Z93" i="1"/>
  <c r="AB53" i="1"/>
  <c r="Z101" i="1"/>
  <c r="Z83" i="1"/>
  <c r="Z146" i="1"/>
  <c r="Z157" i="1"/>
  <c r="Z53" i="1"/>
  <c r="AB101" i="1"/>
  <c r="Z61" i="1"/>
  <c r="AB61" i="1"/>
  <c r="Z54" i="1"/>
  <c r="Z63" i="1"/>
  <c r="Z75" i="1"/>
  <c r="Z94" i="1"/>
  <c r="Z102" i="1"/>
  <c r="Z111" i="1"/>
  <c r="Z119" i="1"/>
  <c r="Z128" i="1"/>
  <c r="Z137" i="1"/>
  <c r="Z149" i="1"/>
  <c r="Z158" i="1"/>
  <c r="Z168" i="1"/>
  <c r="Z179" i="1"/>
  <c r="AB54" i="1"/>
  <c r="AB63" i="1"/>
  <c r="AB75" i="1"/>
  <c r="AB94" i="1"/>
  <c r="AB102" i="1"/>
  <c r="AB111" i="1"/>
  <c r="AB119" i="1"/>
  <c r="AB128" i="1"/>
  <c r="AB137" i="1"/>
  <c r="AB149" i="1"/>
  <c r="AB158" i="1"/>
  <c r="AB168" i="1"/>
  <c r="AB179" i="1"/>
  <c r="AB146" i="1"/>
  <c r="AB157" i="1"/>
  <c r="AB166" i="1"/>
  <c r="AB177" i="1"/>
  <c r="Z55" i="1"/>
  <c r="Z64" i="1"/>
  <c r="Z76" i="1"/>
  <c r="Z95" i="1"/>
  <c r="Z103" i="1"/>
  <c r="Z112" i="1"/>
  <c r="Z121" i="1"/>
  <c r="Z129" i="1"/>
  <c r="Z138" i="1"/>
  <c r="Z150" i="1"/>
  <c r="Z170" i="1"/>
  <c r="Z180" i="1"/>
  <c r="AB55" i="1"/>
  <c r="AB64" i="1"/>
  <c r="AB76" i="1"/>
  <c r="AB95" i="1"/>
  <c r="AB103" i="1"/>
  <c r="AB112" i="1"/>
  <c r="AB121" i="1"/>
  <c r="AB129" i="1"/>
  <c r="AB138" i="1"/>
  <c r="AB150" i="1"/>
  <c r="AB170" i="1"/>
  <c r="AB180" i="1"/>
  <c r="AB136" i="1"/>
  <c r="Z65" i="1"/>
  <c r="Z66" i="1"/>
  <c r="Z79" i="1"/>
  <c r="Z87" i="1"/>
  <c r="Z105" i="1"/>
  <c r="Z114" i="1"/>
  <c r="Z123" i="1"/>
  <c r="Z131" i="1"/>
  <c r="Z153" i="1"/>
  <c r="Z161" i="1"/>
  <c r="AB66" i="1"/>
  <c r="AB79" i="1"/>
  <c r="AB87" i="1"/>
  <c r="AB105" i="1"/>
  <c r="AB114" i="1"/>
  <c r="AB123" i="1"/>
  <c r="AB131" i="1"/>
  <c r="AB153" i="1"/>
  <c r="AB161" i="1"/>
  <c r="Z86" i="1"/>
  <c r="Z139" i="1"/>
  <c r="AB56" i="1"/>
  <c r="AB86" i="1"/>
  <c r="AB122" i="1"/>
  <c r="AB160" i="1"/>
  <c r="Z124" i="1"/>
  <c r="Z173" i="1"/>
  <c r="AB58" i="1"/>
  <c r="AB67" i="1"/>
  <c r="AB98" i="1"/>
  <c r="AB106" i="1"/>
  <c r="AB115" i="1"/>
  <c r="AB124" i="1"/>
  <c r="AB132" i="1"/>
  <c r="AB142" i="1"/>
  <c r="AB173" i="1"/>
  <c r="Z181" i="1"/>
  <c r="Z115" i="1"/>
  <c r="Z56" i="1"/>
  <c r="Z122" i="1"/>
  <c r="Z160" i="1"/>
  <c r="AB130" i="1"/>
  <c r="Z67" i="1"/>
  <c r="Z98" i="1"/>
  <c r="Z142" i="1"/>
  <c r="Z19" i="1"/>
  <c r="Z51" i="1"/>
  <c r="Z59" i="1"/>
  <c r="Z68" i="1"/>
  <c r="Z91" i="1"/>
  <c r="Z99" i="1"/>
  <c r="Z107" i="1"/>
  <c r="Z125" i="1"/>
  <c r="Z134" i="1"/>
  <c r="Z143" i="1"/>
  <c r="Z163" i="1"/>
  <c r="Z188" i="1"/>
  <c r="AB19" i="1"/>
  <c r="AB51" i="1"/>
  <c r="AB59" i="1"/>
  <c r="AB68" i="1"/>
  <c r="AB91" i="1"/>
  <c r="AB99" i="1"/>
  <c r="AB107" i="1"/>
  <c r="AB125" i="1"/>
  <c r="AB134" i="1"/>
  <c r="AB143" i="1"/>
  <c r="AB163" i="1"/>
  <c r="AB188" i="1"/>
  <c r="Z113" i="1"/>
  <c r="Z130" i="1"/>
  <c r="Z171" i="1"/>
  <c r="AB65" i="1"/>
  <c r="AB113" i="1"/>
  <c r="AB151" i="1"/>
  <c r="Z58" i="1"/>
  <c r="Z132" i="1"/>
  <c r="AB171" i="1"/>
  <c r="Z100" i="1"/>
  <c r="Z151" i="1"/>
  <c r="AB139" i="1"/>
  <c r="AB181" i="1"/>
  <c r="Z106" i="1"/>
  <c r="Z52" i="1"/>
  <c r="Z60" i="1"/>
  <c r="Z82" i="1"/>
  <c r="Z108" i="1"/>
  <c r="Z117" i="1"/>
  <c r="Z126" i="1"/>
  <c r="Z135" i="1"/>
  <c r="Z144" i="1"/>
  <c r="Z156" i="1"/>
  <c r="Z164" i="1"/>
  <c r="AB52" i="1"/>
  <c r="AB60" i="1"/>
  <c r="AB82" i="1"/>
  <c r="AB100" i="1"/>
  <c r="AB108" i="1"/>
  <c r="AB117" i="1"/>
  <c r="AB126" i="1"/>
  <c r="AB135" i="1"/>
  <c r="AB144" i="1"/>
  <c r="AB156" i="1"/>
  <c r="AB164" i="1"/>
  <c r="Z49" i="1" l="1"/>
  <c r="AB50" i="1"/>
  <c r="Z48" i="1" l="1"/>
  <c r="AB49" i="1"/>
  <c r="Z47" i="1" l="1"/>
  <c r="AB48" i="1"/>
  <c r="Z46" i="1" l="1"/>
  <c r="AB47" i="1"/>
  <c r="Z45" i="1" l="1"/>
  <c r="AB46" i="1"/>
  <c r="Z44" i="1" l="1"/>
  <c r="AB45" i="1"/>
  <c r="Z43" i="1" l="1"/>
  <c r="AB44" i="1"/>
  <c r="Z42" i="1" l="1"/>
  <c r="AB43" i="1"/>
  <c r="Z41" i="1" l="1"/>
  <c r="Z40" i="1" l="1"/>
  <c r="AB41" i="1"/>
  <c r="Z39" i="1" l="1"/>
  <c r="AB40" i="1"/>
  <c r="Z38" i="1" l="1"/>
  <c r="AB39" i="1"/>
  <c r="Z37" i="1" l="1"/>
  <c r="AB38" i="1"/>
  <c r="Z36" i="1" l="1"/>
  <c r="AB37" i="1"/>
  <c r="Z35" i="1" l="1"/>
  <c r="AB36" i="1"/>
  <c r="Z34" i="1" l="1"/>
  <c r="AB35" i="1"/>
  <c r="Z17" i="1" l="1"/>
  <c r="Z33" i="1"/>
  <c r="Z32" i="1" l="1"/>
  <c r="AB33" i="1"/>
  <c r="Z16" i="1"/>
  <c r="AB17" i="1"/>
  <c r="Z31" i="1" l="1"/>
  <c r="AB32" i="1"/>
  <c r="Z30" i="1" l="1"/>
  <c r="AB31" i="1"/>
  <c r="Z29" i="1" l="1"/>
  <c r="AB30" i="1"/>
  <c r="Z26" i="1" l="1"/>
  <c r="Z28" i="1"/>
  <c r="Z27" i="1" l="1"/>
  <c r="AB28" i="1"/>
  <c r="Z25" i="1"/>
  <c r="AB26" i="1"/>
  <c r="Z13" i="1" l="1"/>
  <c r="Z23" i="1"/>
  <c r="Z14" i="1" l="1"/>
  <c r="Z22" i="1"/>
  <c r="AB23" i="1"/>
  <c r="AB14" i="1" l="1"/>
  <c r="Z21" i="1"/>
  <c r="Z20" i="1" l="1"/>
  <c r="AB21" i="1"/>
</calcChain>
</file>

<file path=xl/sharedStrings.xml><?xml version="1.0" encoding="utf-8"?>
<sst xmlns="http://schemas.openxmlformats.org/spreadsheetml/2006/main" count="2792" uniqueCount="677">
  <si>
    <r>
      <rPr>
        <sz val="11"/>
        <rFont val="Arial"/>
        <family val="2"/>
      </rPr>
      <t>▼</t>
    </r>
    <r>
      <rPr>
        <sz val="11"/>
        <rFont val="Arial"/>
        <family val="1"/>
      </rPr>
      <t xml:space="preserve"> Preencher com o valor do B.D.I.</t>
    </r>
  </si>
  <si>
    <r>
      <rPr>
        <sz val="11"/>
        <rFont val="Arial"/>
        <family val="2"/>
      </rPr>
      <t>▼</t>
    </r>
    <r>
      <rPr>
        <sz val="9.9"/>
        <rFont val="Arial"/>
        <family val="1"/>
      </rPr>
      <t xml:space="preserve"> </t>
    </r>
    <r>
      <rPr>
        <sz val="11"/>
        <rFont val="Arial"/>
        <family val="1"/>
      </rPr>
      <t>Preencher com os valores unitários</t>
    </r>
  </si>
  <si>
    <r>
      <t xml:space="preserve">▼ </t>
    </r>
    <r>
      <rPr>
        <sz val="11"/>
        <rFont val="Arial"/>
        <family val="1"/>
      </rPr>
      <t xml:space="preserve"> Área de impressão para fins de formalização da proposta  </t>
    </r>
    <r>
      <rPr>
        <sz val="11"/>
        <rFont val="Arial"/>
        <family val="2"/>
      </rPr>
      <t>▼</t>
    </r>
  </si>
  <si>
    <t>MODELO DE PROPOSTA DE PREÇO</t>
  </si>
  <si>
    <t>Obra</t>
  </si>
  <si>
    <t xml:space="preserve">006001-00593_24 -  EXECUÇÃO DE REDE DE ESGOTAMENTO SANITÁRIO (PRECEND) - (ETAPA B) </t>
  </si>
  <si>
    <t>Encargos Sociais</t>
  </si>
  <si>
    <t>Valor Final do Orçamento</t>
  </si>
  <si>
    <t xml:space="preserve"> EXECUÇÃO DE REDE DE ESGOTAMENTO SANITÁRIO (PRECEND) - (ETAPA B) </t>
  </si>
  <si>
    <t>Não Desonerado: embutido nos preços unitário dos insumos de mão de obra, de acordo com as bases.</t>
  </si>
  <si>
    <t>BDI</t>
  </si>
  <si>
    <t>Item</t>
  </si>
  <si>
    <t>Código</t>
  </si>
  <si>
    <t>Banco</t>
  </si>
  <si>
    <t>Descrição</t>
  </si>
  <si>
    <t>Und</t>
  </si>
  <si>
    <t>Quant.</t>
  </si>
  <si>
    <t>Valor Unit</t>
  </si>
  <si>
    <t>BDI Diferenciado</t>
  </si>
  <si>
    <t>Valor Unit com BDI</t>
  </si>
  <si>
    <t>Total</t>
  </si>
  <si>
    <t>Peso (%)</t>
  </si>
  <si>
    <t>Requisitos de conferência</t>
  </si>
  <si>
    <t xml:space="preserve"> 1 </t>
  </si>
  <si>
    <t xml:space="preserve">  </t>
  </si>
  <si>
    <t>SERVIÇOS TÉCNICOS</t>
  </si>
  <si>
    <t/>
  </si>
  <si>
    <t>% propostas x referência (MAIOR 75%)</t>
  </si>
  <si>
    <t xml:space="preserve"> 1.1 </t>
  </si>
  <si>
    <t>PROJETO EXECUTIVO / COMPLEMENTARES / ASBUILT</t>
  </si>
  <si>
    <t xml:space="preserve"> 1.1.1 </t>
  </si>
  <si>
    <t xml:space="preserve"> SESC-STE-018 </t>
  </si>
  <si>
    <t>Próprio</t>
  </si>
  <si>
    <t>AS BUILT FORMATO A1</t>
  </si>
  <si>
    <t>UN</t>
  </si>
  <si>
    <t xml:space="preserve"> 1.2 </t>
  </si>
  <si>
    <t>VISTORIA CAUTELAR</t>
  </si>
  <si>
    <t xml:space="preserve"> 1.2.1 </t>
  </si>
  <si>
    <t xml:space="preserve"> SESC-STE-033 </t>
  </si>
  <si>
    <t>LAUDO VISTORIA CAUTELAR - 2001M2 &lt; ÁREA CONSTRUÍDA &lt;= 7000M2 - INCLUSIVE EMISSÃO DE ANOTAÇÃO DE RESPONSABILIDADE TÉCNICA (ART)</t>
  </si>
  <si>
    <t xml:space="preserve"> 1.2.2 </t>
  </si>
  <si>
    <t xml:space="preserve"> SESC-STE-019 </t>
  </si>
  <si>
    <t>LAUDO VISTORIA CAUTELAR - 500M2 &lt; ÁREA CONSTRUÍDA &lt;= 2000M2, INCLUSIVE EMISSÃO DE ANOTAÇÃO DE RESPONSABILIDADE TÉCNICA (ART)</t>
  </si>
  <si>
    <t xml:space="preserve"> 1.3 </t>
  </si>
  <si>
    <t>ENSAIOS</t>
  </si>
  <si>
    <t xml:space="preserve"> 1.3.1 </t>
  </si>
  <si>
    <t xml:space="preserve"> SESC-TEC-003 </t>
  </si>
  <si>
    <t>ENSAIO DE RESISTÊNCIA A COMPRESSÃO SIMPLES DO CONCRETO</t>
  </si>
  <si>
    <t xml:space="preserve"> 1.4 </t>
  </si>
  <si>
    <t>TESTES E COMISSIONAMENTO</t>
  </si>
  <si>
    <t xml:space="preserve"> 1.4.1 </t>
  </si>
  <si>
    <t xml:space="preserve"> SESC-ELE-929 </t>
  </si>
  <si>
    <t>Serviço de comissionamento e testes dos circuitos alimentadores, circuitos enterrados e dos painéis elétricos em baixa tensão</t>
  </si>
  <si>
    <t>un</t>
  </si>
  <si>
    <t xml:space="preserve"> 1.5 </t>
  </si>
  <si>
    <t>MAPEAMENTO DE REDE</t>
  </si>
  <si>
    <t xml:space="preserve"> 1.5.1 </t>
  </si>
  <si>
    <t xml:space="preserve"> SESC-TEC-032 </t>
  </si>
  <si>
    <t>PESQUISA DE REDE E PROCESSAMENTO UTILIZANDO MÉTODO GEOFÍSICO ELÉTRICO GEORADAR</t>
  </si>
  <si>
    <t>M</t>
  </si>
  <si>
    <t xml:space="preserve"> 2 </t>
  </si>
  <si>
    <t>ADMINISTRAÇÃO LOCAL</t>
  </si>
  <si>
    <t xml:space="preserve"> 2.1 </t>
  </si>
  <si>
    <t xml:space="preserve"> SESC-ADM-035 </t>
  </si>
  <si>
    <t>ADMINISTRAÇÃO LOCAL - PRECENDE B</t>
  </si>
  <si>
    <t xml:space="preserve"> 3 </t>
  </si>
  <si>
    <t>INSTALAÇÕES PROVISÓRIAS E CANTEIRO DE OBRAS</t>
  </si>
  <si>
    <t xml:space="preserve"> 3.1 </t>
  </si>
  <si>
    <t>PLACA DE IDENTIFICAÇÃO DE OBRA</t>
  </si>
  <si>
    <t xml:space="preserve"> 3.1.1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</si>
  <si>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</si>
  <si>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</si>
  <si>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</si>
  <si>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</si>
  <si>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3.2 </t>
  </si>
  <si>
    <t>MOBILIZAÇÃO E DESMOBILIZAÇÃO</t>
  </si>
  <si>
    <t xml:space="preserve"> 3.2.1 </t>
  </si>
  <si>
    <t xml:space="preserve"> SESC-MOB-019 </t>
  </si>
  <si>
    <t>MOBILIZAÇÃO E DESMOBILIZAÇÃO DE OBRA EM CENTRO URBANO OU REGIÃO LIMÍTROFE COM VALOR ENTRE 1.000.000,01 E 3.000.000,00</t>
  </si>
  <si>
    <t>%</t>
  </si>
  <si>
    <t xml:space="preserve"> 3.3 </t>
  </si>
  <si>
    <t>TAPUMES / CERCAS E FECHAMENTOS</t>
  </si>
  <si>
    <t xml:space="preserve"> 3.3.1 </t>
  </si>
  <si>
    <t xml:space="preserve"> 98459 </t>
  </si>
  <si>
    <t>TAPUME COM TELHA METÁLICA. AF_03/2024</t>
  </si>
  <si>
    <t xml:space="preserve"> 3.3.2 </t>
  </si>
  <si>
    <t xml:space="preserve"> SESC-CAN-003 </t>
  </si>
  <si>
    <t>Copia da SETOP (IIO-TAP-026) - TAPUME COM TELA DE POLIETILENO</t>
  </si>
  <si>
    <t xml:space="preserve"> 3.3.3 </t>
  </si>
  <si>
    <t xml:space="preserve"> SESC-SPR-115 </t>
  </si>
  <si>
    <t>REMOÇÃO DE TAPUME/ CHAPAS METÁLICAS E DE MADEIRA, DE FORMA MANUAL, COM REAPROVEITAMENTO</t>
  </si>
  <si>
    <t xml:space="preserve"> 3.3.4 </t>
  </si>
  <si>
    <t xml:space="preserve"> SESC-POR-001 </t>
  </si>
  <si>
    <t>PORTAO PARA TAPUME COM TELHA TRAPEZOIDAL EM ACO GALVANIZADO, ESP=0,5MM, EM ESTRUTURA DE MADEIRA, INCLUSIVE FERRAGENS</t>
  </si>
  <si>
    <t xml:space="preserve"> 3.4 </t>
  </si>
  <si>
    <t>CONTAINERS PARA ESCRITORIO / ALMOXARIFADO / REFEITORIO / VESTIARIO</t>
  </si>
  <si>
    <t xml:space="preserve"> 3.4.1 </t>
  </si>
  <si>
    <t xml:space="preserve"> SESC-CAN-069 </t>
  </si>
  <si>
    <t>MOBILIZAÇÃO E DESMOBILIZAÇÃO DE CONTAINER, INCLUSIVE CARGA, DESCARGA E TRANSPORTE EM CAMINHÃO CARROCERIA COM GUINDAUTO (MUNCK), EXCLUSIVE LOCAÇÃO DO CONTAINER</t>
  </si>
  <si>
    <t xml:space="preserve"> 3.4.2 </t>
  </si>
  <si>
    <t xml:space="preserve"> SESC-CAN-014 </t>
  </si>
  <si>
    <t>LOCAÇÃO DE CONTAINER - SANITÁRIO/CHUVEIRO 6,00X2,50M,  4 CHUV, 3 SANITARIOS, 1 LAVAT, E 1 MICTORIO, COM ISOLAMENTO TÉRMICO - CONFORME NR18</t>
  </si>
  <si>
    <t>mês</t>
  </si>
  <si>
    <t xml:space="preserve"> 3.4.3 </t>
  </si>
  <si>
    <t xml:space="preserve"> SESC-CAN-016 </t>
  </si>
  <si>
    <t>LOCAÇÃO DE CONTAINER COM ISOLAMENTO TÉRMICO, TIPO 3, PARA DEPÓSITO/FERRAMENTARIA DE OBRA, COM MEDIDAS REFERENCIAIS DE (6) METROS COMPRIMENTO, (2,3) METROS LARGURA E (2,5) METROS ALTURA ÚTIL INTERNA, INCLUSIVE LIGAÇÕES ELÉTRICAS INTERNAS, EXCLUSIVE MOBILIZAÇÃO/DESMOBILIZAÇÃO E LIGAÇÕES PROVISÓRIAS EXTERNAS</t>
  </si>
  <si>
    <t xml:space="preserve"> 3.4.4 </t>
  </si>
  <si>
    <t xml:space="preserve"> SESC-CAN-015 </t>
  </si>
  <si>
    <t>LOCAÇÃO DE CONTAINER COM ISOLAMENTO TÉRMICO, TIPO 2, PARA ESCRITÓRIO DE OBRA COM SANITÁRIO CONTENDO UM (1) VASO SANITÁRIO E UM (1) LAVATÓRIO, COM MEDIDAS REFERENCIAIS DE (6) METROS COMPRIMENTO, (2,3) METROS LARGURA E (2,5) METROS ALTURA ÚTIL INTERNA, INCLUSIVE AR CONDICIONADO E LIGAÇÕES ELÉTRICAS E HIDROSSANITÁRIAS INTERNAS, EXCLUSIVE MOBILIZAÇÃO/DESMOBILIZAÇÃO E LIGAÇÕES PROVISÓRIAS EXTERNAS</t>
  </si>
  <si>
    <t xml:space="preserve"> 3.4.5 </t>
  </si>
  <si>
    <t xml:space="preserve"> SESC-CAN-018 </t>
  </si>
  <si>
    <t>LOCAÇÃO DE CONTAINER - VESTIÁRIO 6,00X2,50M, COM ISOLAMENTO TÉRMICO - CONFORME NR18</t>
  </si>
  <si>
    <t xml:space="preserve"> 3.4.6 </t>
  </si>
  <si>
    <t xml:space="preserve"> ED-16354 </t>
  </si>
  <si>
    <t>SETOP</t>
  </si>
  <si>
    <t>LOCAÇÃO DE CONTAINER COM ISOLAMENTO TÉRMICO, TIPO 7, PARA VESTIÁRIO DE OBRA COM QUATRO (4) CHUVEIROS, TRÊS (3) VASOS SANITÁRIOS, UM (1) MICTÓRIO E UM (1) LAVATÓRIO, COM MEDIDAS REFERENCIAIS DE (6) METROS COMPRIMENTO, (2,3) METROS LARGURA E (2,5) METROS ALTURA ÚTIL INTERNA, INCLUSIVE LIGAÇÕES ELÉTRICAS E HIDROSSANITÁRIAS INTERNAS, EXCLUSIVE MOBILIZAÇÃO/DESMOBILIZAÇÃO E LIGAÇÕES PROVISÓRIAS EXTERNAS</t>
  </si>
  <si>
    <t xml:space="preserve"> 3.4.7 </t>
  </si>
  <si>
    <t xml:space="preserve"> SESC-CAN-108 </t>
  </si>
  <si>
    <t>ÁREA COBERTA PARA REFEITÓRIO EM OBRAS EM COMPENSADO - TELHA TERMOISOLANTE</t>
  </si>
  <si>
    <t xml:space="preserve"> 3.5 </t>
  </si>
  <si>
    <t>INSTALAÇÕES PARA CANTEIRO DE OBRAS (INFRAESTRUTURA)</t>
  </si>
  <si>
    <t xml:space="preserve"> 3.5.1 </t>
  </si>
  <si>
    <t xml:space="preserve"> SESC-CAN-005 </t>
  </si>
  <si>
    <t>ADEQUAÇÃO CONFORME NR18  PARA ESCRITÓRIO DA EMPREITEIRA</t>
  </si>
  <si>
    <t xml:space="preserve"> 3.5.2 </t>
  </si>
  <si>
    <t xml:space="preserve"> SESC-CAN-006 </t>
  </si>
  <si>
    <t>ADEQUAÇÃO CONFORME NR18 PARA REFEITÓRIO</t>
  </si>
  <si>
    <t xml:space="preserve"> 3.5.3 </t>
  </si>
  <si>
    <t xml:space="preserve"> SESC-CAN-007 </t>
  </si>
  <si>
    <t>ADEQUAÇÃO CONFORME NR18 PARA INSTALAÇÃO SANITÁRIA</t>
  </si>
  <si>
    <t xml:space="preserve"> 3.5.4 </t>
  </si>
  <si>
    <t xml:space="preserve"> SESC-CAN-008 </t>
  </si>
  <si>
    <t>ADEQUAÇÃO CONFORME NR18 PARA VESTIÁRIO</t>
  </si>
  <si>
    <t xml:space="preserve"> 3.5.5 </t>
  </si>
  <si>
    <t xml:space="preserve"> SESC-HID-011 </t>
  </si>
  <si>
    <t>Copia da SBC (052026) - CAIXA D'AGUA EM POLIETILENO 250 LITROS COM TAMPA</t>
  </si>
  <si>
    <t xml:space="preserve"> 3.5.6 </t>
  </si>
  <si>
    <t xml:space="preserve"> SESC-CAN-074 </t>
  </si>
  <si>
    <t>BANHEIRO QUÍMICO E REBOQUE PARA TRANSPORTE DE BANHEIRO QUÍMICO E LIMPEZA</t>
  </si>
  <si>
    <t>MES</t>
  </si>
  <si>
    <t xml:space="preserve"> 3.5.7 </t>
  </si>
  <si>
    <t xml:space="preserve"> SESC-CAN-078 </t>
  </si>
  <si>
    <t>LOCAÇÃO MENSAL INCLUSIVE FRETE BEBEDOURO ELÉTRICO TEMPERATURA NATURAL OU GELADA.</t>
  </si>
  <si>
    <t xml:space="preserve"> 3.5.8 </t>
  </si>
  <si>
    <t xml:space="preserve"> SESC-PCI-055 </t>
  </si>
  <si>
    <t>EXTINTOR CO2 BC 4Kg NBR 15808:2017 EM PISO</t>
  </si>
  <si>
    <t xml:space="preserve"> 3.5.9 </t>
  </si>
  <si>
    <t xml:space="preserve"> SESC-HID-362 </t>
  </si>
  <si>
    <t>PIA DE COZINHA(BANCADA) ACO INOX COM 1 CUBA 1,00x0,53m GHELP</t>
  </si>
  <si>
    <t xml:space="preserve"> 3.5.10 </t>
  </si>
  <si>
    <t xml:space="preserve"> SESC-CAN-102 </t>
  </si>
  <si>
    <t>CESTO COLETOR RESÍDUO (LIXEIRA) METÁLICO CILINDRICO DIÂMETRO 250 MM, PADRÃO SLU MC25</t>
  </si>
  <si>
    <t xml:space="preserve"> 3.5.11 </t>
  </si>
  <si>
    <t xml:space="preserve"> SESC-AMB-066 </t>
  </si>
  <si>
    <t>INSTALAÇÃO DE CONJUNTO DE 04 LIXEIRAS, CAPACIDADE DE 50 L, EM TUBO DE AÇO CARBONO E CESTOS EM CHAPA DE AÇO INOX, SOBRE PISO DE CONCRETO EXISTENTE.</t>
  </si>
  <si>
    <t xml:space="preserve"> 3.5.12 </t>
  </si>
  <si>
    <t xml:space="preserve"> 92263 </t>
  </si>
  <si>
    <t>FABRICAÇÃO DE FÔRMA PARA PILARES E ESTRUTURAS SIMILARES, EM CHAPA DE MADEIRA COMPENSADA RESINADA, E = 17 MM. AF_09/2020</t>
  </si>
  <si>
    <t xml:space="preserve"> 3.5.13 </t>
  </si>
  <si>
    <t xml:space="preserve"> 92423 </t>
  </si>
  <si>
    <t>MONTAGEM E DESMONTAGEM DE FÔRMA DE PILARES RETANGULARES E ESTRUTURAS SIMILARES, PÉ-DIREITO SIMPLES, EM CHAPA DE MADEIRA COMPENSADA RESINADA, 6 UTILIZAÇÕES. AF_09/2020</t>
  </si>
  <si>
    <t xml:space="preserve"> 3.5.14 </t>
  </si>
  <si>
    <t xml:space="preserve"> 100324 </t>
  </si>
  <si>
    <t>LASTRO COM MATERIAL GRANULAR (PEDRA BRITADA N.1 E PEDRA BRITADA N.2), APLICADO EM PISOS OU LAJES SOBRE SOLO, ESPESSURA DE *10 CM*. AF_01/2024</t>
  </si>
  <si>
    <t>m³</t>
  </si>
  <si>
    <t xml:space="preserve"> 3.5.15 </t>
  </si>
  <si>
    <t xml:space="preserve"> 96620 </t>
  </si>
  <si>
    <t>LASTRO DE CONCRETO MAGRO, APLICADO EM PISOS, LAJES SOBRE SOLO OU RADIERS. AF_01/2024</t>
  </si>
  <si>
    <t xml:space="preserve"> 3.5.16 </t>
  </si>
  <si>
    <t xml:space="preserve"> 94965 </t>
  </si>
  <si>
    <t>CONCRETO FCK = 25MPA, TRAÇO 1:2,3:2,7 (EM MASSA SECA DE CIMENTO/ AREIA MÉDIA/ BRITA 1) - PREPARO MECÂNICO COM BETONEIRA 400 L. AF_05/2021</t>
  </si>
  <si>
    <t xml:space="preserve"> 3.5.17 </t>
  </si>
  <si>
    <t xml:space="preserve"> 102073 </t>
  </si>
  <si>
    <t>ESCADA EM CONCRETO ARMADO MOLDADO IN LOCO, FCK 25 MPA, COM 1 LANCE E LAJE PLANA, FÔRMA EM CHAPA DE MADEIRA COMPENSADA RESINADA. AF_11/2020_PA</t>
  </si>
  <si>
    <t xml:space="preserve"> 3.5.18 </t>
  </si>
  <si>
    <t xml:space="preserve"> 104790 </t>
  </si>
  <si>
    <t>DEMOLIÇÃO DE PISO DE CONCRETO SIMPLES, DE FORMA MECANIZADA COM MARTELETE, SEM REAPROVEITAMENTO. AF_09/2023</t>
  </si>
  <si>
    <t xml:space="preserve"> 3.5.19 </t>
  </si>
  <si>
    <t xml:space="preserve"> SESC-CAN-027 </t>
  </si>
  <si>
    <t>MOBILIÁRIO PARA REFEITORIO (MARMITEIRO/BANCO/MESA/BEBEDOURO/EXTINTOR)</t>
  </si>
  <si>
    <t xml:space="preserve"> 3.6 </t>
  </si>
  <si>
    <t>SINALIZAÇÃO DE SEGURANÇA</t>
  </si>
  <si>
    <t xml:space="preserve"> 3.6.1 </t>
  </si>
  <si>
    <t xml:space="preserve"> SESC-URB-055 </t>
  </si>
  <si>
    <t>CONE EM PVC H= 75 CM</t>
  </si>
  <si>
    <t xml:space="preserve"> 3.6.2 </t>
  </si>
  <si>
    <t xml:space="preserve"> 103697 </t>
  </si>
  <si>
    <t>FORNECIMENTO E INSTALAÇÃO DE SUPORTE DE MADEIRA PARA PLACAS DE SINALIZAÇÃO, EM BASE DE CONCRETO, COM H= DE 2,0 M E SEÇÃO DE 7,5 X 7,5 CM. AF_03/2022</t>
  </si>
  <si>
    <t xml:space="preserve"> 3.6.3 </t>
  </si>
  <si>
    <t xml:space="preserve"> SESC-CAN-077 </t>
  </si>
  <si>
    <t>PLACA DE SINALIZAÇÃO E ADVERTÊNCIA, INCLUINDO FORNECIMENTO, TRANSPORTE, INSTALAÇÃO E REMOÇÃO PARA OUTRO LOCAL DA OBRA (DP0301-01)</t>
  </si>
  <si>
    <t>M²</t>
  </si>
  <si>
    <t xml:space="preserve"> 3.6.4 </t>
  </si>
  <si>
    <t xml:space="preserve"> SESC-CAN-098 </t>
  </si>
  <si>
    <t>GUARDA CORPO PROVISÓRIO PARA OBRA (FORNECIMENTO E INSTALAÇÃO)</t>
  </si>
  <si>
    <t>m</t>
  </si>
  <si>
    <t xml:space="preserve"> 3.6.5 </t>
  </si>
  <si>
    <t xml:space="preserve"> SESC-CAN-073 </t>
  </si>
  <si>
    <t>LOCAÇÃO MENSAL DE ESTRUTURA DE COBERTURA IMPERMEÁVEL (TENDA) INCLUSIVE MONTAGEM E FRETE.</t>
  </si>
  <si>
    <t xml:space="preserve"> 3.6.6 </t>
  </si>
  <si>
    <t xml:space="preserve"> 99060 </t>
  </si>
  <si>
    <t>LOCAÇÃO COM CAVALETE COM ALTURA DE 1,00 M - 2 UTILIZAÇÕES. AF_03/2024</t>
  </si>
  <si>
    <t xml:space="preserve"> 3.6.7 </t>
  </si>
  <si>
    <t xml:space="preserve"> SESC-CAN-079 </t>
  </si>
  <si>
    <t>ESCADA DE MADEIRA PARA OBRA, EM TABUA DE CONSTRUÇÃO, LARGURA 1,00M</t>
  </si>
  <si>
    <t xml:space="preserve"> 4 </t>
  </si>
  <si>
    <t>EQUIPAMENTOS</t>
  </si>
  <si>
    <t xml:space="preserve"> 4.1 </t>
  </si>
  <si>
    <t>BOMBEAMENTO DE ÁGUA EM VALAS</t>
  </si>
  <si>
    <t xml:space="preserve"> 4.1.1 </t>
  </si>
  <si>
    <t xml:space="preserve"> 104482 </t>
  </si>
  <si>
    <t>ESGOTAMENTO DE VALA COM BOMBA SUBMERSÍVEL. AF_12/2022</t>
  </si>
  <si>
    <t>H</t>
  </si>
  <si>
    <t xml:space="preserve"> 5 </t>
  </si>
  <si>
    <t>SERVIÇOS PRELIMINARES / INFRAESTRUTURA</t>
  </si>
  <si>
    <t xml:space="preserve"> 5.1 </t>
  </si>
  <si>
    <t>REMOÇÃO E DESTOCA DE RAIZES</t>
  </si>
  <si>
    <t xml:space="preserve"> 5.1.1 </t>
  </si>
  <si>
    <t xml:space="preserve"> 98526 </t>
  </si>
  <si>
    <t>REMOÇÃO DE RAÍZES REMANESCENTES DE TRONCO DE ÁRVORE COM DIÂMETRO MAIOR OU IGUAL A 0,20 M E MENOR QUE 0,40 M. AF_03/2024</t>
  </si>
  <si>
    <t xml:space="preserve"> 5.1.2 </t>
  </si>
  <si>
    <t xml:space="preserve"> SESC-URB-040 </t>
  </si>
  <si>
    <t>REMOÇAO DE RAIZES (DESTOCA) REMANESCENTE DE TRONCO DE ARVORE DE 120CM A160CM</t>
  </si>
  <si>
    <t xml:space="preserve"> 5.2 </t>
  </si>
  <si>
    <t>DEMOLIÇÕES E REMOÇÕES</t>
  </si>
  <si>
    <t xml:space="preserve"> 5.2.1 </t>
  </si>
  <si>
    <t xml:space="preserve"> 98524 </t>
  </si>
  <si>
    <t>LIMPEZA MANUAL DE VEGETAÇÃO EM TERRENO COM ENXADA. AF_03/2024</t>
  </si>
  <si>
    <t xml:space="preserve"> 5.2.2 </t>
  </si>
  <si>
    <t xml:space="preserve"> SESC-SPR-036 </t>
  </si>
  <si>
    <t>RETIRADA PISO PAVIMENTO PEDRAS IRREGULARES C/REAPROVEITAMENTO - CALCETEIRO</t>
  </si>
  <si>
    <t xml:space="preserve"> 5.2.3 </t>
  </si>
  <si>
    <t xml:space="preserve"> 97635 </t>
  </si>
  <si>
    <t>REMOÇÃO DE PISO DE BLOCO INTERTRAVADO OU DE PEDRA PORTUGUESA, DE FORMA MANUAL, COM REAPROVEITAMENTO. AF_09/2023</t>
  </si>
  <si>
    <t xml:space="preserve"> 5.2.4 </t>
  </si>
  <si>
    <t xml:space="preserve"> 97114 </t>
  </si>
  <si>
    <t>EXECUÇÃO DE JUNTAS DE CONTRAÇÃO PARA PAVIMENTOS DE CONCRETO. AF_04/2022</t>
  </si>
  <si>
    <t xml:space="preserve"> 5.2.5 </t>
  </si>
  <si>
    <t xml:space="preserve"> SESC-SPR-012 </t>
  </si>
  <si>
    <t>DEMOLIÇÃO DE PISO DE CONCRETO, DE FORMA MECANIZADA COM MARTELETE, SEM REAPROVEITAMENTO.</t>
  </si>
  <si>
    <t xml:space="preserve"> 5.2.6 </t>
  </si>
  <si>
    <t xml:space="preserve"> 97633 </t>
  </si>
  <si>
    <t>DEMOLIÇÃO DE REVESTIMENTO CERÂMICO, DE FORMA MANUAL, SEM REAPROVEITAMENTO. AF_09/2023</t>
  </si>
  <si>
    <t xml:space="preserve"> 5.2.7 </t>
  </si>
  <si>
    <t xml:space="preserve"> SESC-SPR-020 </t>
  </si>
  <si>
    <t>DEMOLIÇÃO MANUAL DE CONCRETO ARMADO, INCLUSIVE AFASTAMENTO - UTILIZANDO EQUIPAMENTO</t>
  </si>
  <si>
    <t xml:space="preserve"> 5.2.8 </t>
  </si>
  <si>
    <t xml:space="preserve"> 90438 </t>
  </si>
  <si>
    <t>FURO MANUAL EM ALVENARIA, PARA INSTALAÇÕES HIDRÁULICAS, DIÂMETROS MAIORES QUE 75 MM E MENORES OU IGUAIS A 100 MM. AF_09/2023</t>
  </si>
  <si>
    <t xml:space="preserve"> 5.2.9 </t>
  </si>
  <si>
    <t xml:space="preserve"> SESC-SER-038 </t>
  </si>
  <si>
    <t>REMOÇÃO DE GUARDA CORPO / CORRIMÃO DE FORMA MANUAL - COM REAPROVEITAMENTO</t>
  </si>
  <si>
    <t xml:space="preserve"> 5.2.10 </t>
  </si>
  <si>
    <t xml:space="preserve"> SESC-URB-039 </t>
  </si>
  <si>
    <t>RETIRADA DE MEIO FIO SEM REAPROVEITAMENTO</t>
  </si>
  <si>
    <t xml:space="preserve"> 5.2.11 </t>
  </si>
  <si>
    <t xml:space="preserve"> SESC-SPR-014 </t>
  </si>
  <si>
    <t>REMOÇÃO MANUAL DE TERRA E VEGETAÇÃO BAIXA (JARDINEIRA), INCLUINDO CARGA EM CAÇAMBA.</t>
  </si>
  <si>
    <t xml:space="preserve"> 6 </t>
  </si>
  <si>
    <t>INSTALAÇÕES HIDRÁULICAS</t>
  </si>
  <si>
    <t xml:space="preserve"> 6.1 </t>
  </si>
  <si>
    <t>TUBULAÇÃO PARA REDE DE ESGOTO</t>
  </si>
  <si>
    <t xml:space="preserve"> 6.1.1 </t>
  </si>
  <si>
    <t xml:space="preserve"> 93358 </t>
  </si>
  <si>
    <t>ESCAVAÇÃO MANUAL DE VALA. AF_09/2024</t>
  </si>
  <si>
    <t xml:space="preserve"> 6.1.2 </t>
  </si>
  <si>
    <t xml:space="preserve"> 90084 </t>
  </si>
  <si>
    <t>ESCAVAÇÃO MECANIZADA DE VALA COM PROF. MAIOR QUE 1,5 M ATÉ 3,0 M (MÉDIA MONTANTE E JUSANTE/UMA COMPOSIÇÃO POR TRECHO), ESCAVADEIRA (0,8 M3), LARGURA ATÉ 1,5 M, EM SOLO DE 1A CATEGORIA, EM LOCAIS COM ALTO NÍVEL DE INTERFERÊNCIA. AF_09/2024</t>
  </si>
  <si>
    <t xml:space="preserve"> 6.1.3 </t>
  </si>
  <si>
    <t xml:space="preserve"> 101576 </t>
  </si>
  <si>
    <t>ESCORAMENTO DE VALA, TIPO DESCONTÍNUO, COM PROFUNDIDADE DE 0 A 1,5 M, LARGURA MENOR QUE 1,5 M. AF_08/2020</t>
  </si>
  <si>
    <t xml:space="preserve"> 6.1.4 </t>
  </si>
  <si>
    <t xml:space="preserve"> 101584 </t>
  </si>
  <si>
    <t>ESCORAMENTO DE VALA, TIPO CONTÍNUO, COM PROFUNDIDADE DE 1,5 M A 3,0 M, LARGURA MENOR QUE 1,5 M. AF_08/2020</t>
  </si>
  <si>
    <t xml:space="preserve"> 6.1.5 </t>
  </si>
  <si>
    <t xml:space="preserve"> SESC-EST-017 </t>
  </si>
  <si>
    <t>ESCADA/DEGRAUS MADEIRA EM ACLIVE ACENTUADO-LARGURA 1,2m</t>
  </si>
  <si>
    <t xml:space="preserve"> 6.1.6 </t>
  </si>
  <si>
    <t xml:space="preserve"> 101616 </t>
  </si>
  <si>
    <t>PREPARO DE FUNDO DE VALA COM LARGURA MENOR QUE 1,5 M (ACERTO DO SOLO NATURAL). AF_08/2020</t>
  </si>
  <si>
    <t xml:space="preserve"> 6.1.7 </t>
  </si>
  <si>
    <t xml:space="preserve"> 94342 </t>
  </si>
  <si>
    <t>ATERRO MANUAL DE VALAS COM AREIA PARA ATERRO. AF_08/2023</t>
  </si>
  <si>
    <t xml:space="preserve"> 6.1.8 </t>
  </si>
  <si>
    <t xml:space="preserve"> SESC-HID-359 </t>
  </si>
  <si>
    <t>ENVELOPAMENTO DE TUBULAÇÃO ENTERRADA PARA REDE DE ESGOTO, COM CONCRETO</t>
  </si>
  <si>
    <t xml:space="preserve"> 6.1.9 </t>
  </si>
  <si>
    <t xml:space="preserve"> 103374 </t>
  </si>
  <si>
    <t>TUBO PEAD LISO PARA REDE DE ÁGUA OU ESGOTO, DIÂMETRO DE 63 MM, JUNTA SOLDADA (NÃO INCLUI A EXECUÇÃO DE SOLDA) - FORNECIMENTO E ASSENTAMENTO. AF_12/2021</t>
  </si>
  <si>
    <t xml:space="preserve"> 6.1.10 </t>
  </si>
  <si>
    <t xml:space="preserve"> 103376 </t>
  </si>
  <si>
    <t>TUBO PEAD LISO PARA REDE DE ÁGUA OU ESGOTO, DIÂMETRO DE 110 MM, JUNTA SOLDADA (NÃO INCLUI A EXECUÇÃO DE SOLDA) - FORNECIMENTO E ASSENTAMENTO. AF_12/2021</t>
  </si>
  <si>
    <t xml:space="preserve"> 6.1.11 </t>
  </si>
  <si>
    <t xml:space="preserve"> 103377 </t>
  </si>
  <si>
    <t>TUBO PEAD LISO PARA REDE DE ÁGUA OU ESGOTO, DIÂMETRO DE 160 MM, JUNTA SOLDADA (NÃO INCLUI A EXECUÇÃO DE SOLDA) - FORNECIMENTO E ASSENTAMENTO. AF_12/2021</t>
  </si>
  <si>
    <t xml:space="preserve"> 6.1.12 </t>
  </si>
  <si>
    <t xml:space="preserve"> 103399 </t>
  </si>
  <si>
    <t>ASSENTAMENTO DE CONEXÃO COM 2 ACESSOS, EM PEAD LISO PARA REDE DE ÁGUA OU ESGOTO, DIÂMETRO DE 63 MM, JUNTA SOLDADA (NÃO INCLUI O FORNECIMENTO E EXECUÇÃO DE SOLDA). AF_12/2021</t>
  </si>
  <si>
    <t xml:space="preserve"> 6.1.13 </t>
  </si>
  <si>
    <t xml:space="preserve"> 103401 </t>
  </si>
  <si>
    <t>ASSENTAMENTO DE CONEXÃO COM 2 ACESSOS, EM PEAD LISO PARA REDE DE ÁGUA OU ESGOTO, DIÂMETRO DE 110 MM, JUNTA SOLDADA (NÃO INCLUI O FORNECIMENTO E EXECUÇÃO DE SOLDA). AF_12/2021</t>
  </si>
  <si>
    <t xml:space="preserve"> 6.1.14 </t>
  </si>
  <si>
    <t xml:space="preserve"> 103443 </t>
  </si>
  <si>
    <t>EXECUÇÃO DE JUNTA SOLDADA POR TERMOFUSÃO, DE TUBO OU CONEXÃO EM PEAD LISO PARA REDE DE ÁGUA OU ESGOTO, DIÂMETRO DE 160 MM (NÃO INCLUI O FORNECIMENTO DE TUBO E CONEXÃO). AF_12/2021</t>
  </si>
  <si>
    <t xml:space="preserve"> 6.1.15 </t>
  </si>
  <si>
    <t xml:space="preserve"> 90724 </t>
  </si>
  <si>
    <t>JUNTA ARGAMASSADA ENTRE TUBO DN 100 MM E O POÇO DE VISITA/ CAIXA DE CONCRETO OU ALVENARIA EM REDES DE ESGOTO. AF_01/2021</t>
  </si>
  <si>
    <t xml:space="preserve"> 6.1.16 </t>
  </si>
  <si>
    <t xml:space="preserve"> 90725 </t>
  </si>
  <si>
    <t>JUNTA ARGAMASSADA ENTRE TUBO DN 150 MM E O POÇO DE VISITA/ CAIXA DE CONCRETO OU ALVENARIA EM REDES DE ESGOTO. AF_01/2021</t>
  </si>
  <si>
    <t xml:space="preserve"> 6.1.17 </t>
  </si>
  <si>
    <t xml:space="preserve"> 93382 </t>
  </si>
  <si>
    <t>REATERRO MANUAL DE VALAS, COM COMPACTADOR DE SOLOS DE PERCUSSÃO. AF_08/2023</t>
  </si>
  <si>
    <t xml:space="preserve"> 6.1.18 </t>
  </si>
  <si>
    <t xml:space="preserve"> SESC-TEC-013 </t>
  </si>
  <si>
    <t>TESTE DE ESTANQUEIDADE DA REDE DE ESGOTO</t>
  </si>
  <si>
    <t xml:space="preserve"> 6.2 </t>
  </si>
  <si>
    <t>CAIXA DE PASSAGEM/INSPEÇÃO PARA REDE DE ESGOTO</t>
  </si>
  <si>
    <t xml:space="preserve"> 6.2.1 </t>
  </si>
  <si>
    <t xml:space="preserve"> 6.2.2 </t>
  </si>
  <si>
    <t xml:space="preserve"> 6.2.3 </t>
  </si>
  <si>
    <t xml:space="preserve"> 6.2.4 </t>
  </si>
  <si>
    <t xml:space="preserve"> 97896 </t>
  </si>
  <si>
    <t>CAIXA ENTERRADA HIDRÁULICA RETANGULAR, EM CONCRETO PRÉ-MOLDADO, DIMENSÕES INTERNAS: 0,4X0,4X0,4 M. AF_12/2020</t>
  </si>
  <si>
    <t xml:space="preserve"> 6.2.5 </t>
  </si>
  <si>
    <t xml:space="preserve"> 97897 </t>
  </si>
  <si>
    <t>CAIXA ENTERRADA HIDRÁULICA RETANGULAR, EM CONCRETO PRÉ-MOLDADO, DIMENSÕES INTERNAS: 0,6X0,6X0,5 M. AF_12/2020</t>
  </si>
  <si>
    <t xml:space="preserve"> 6.2.6 </t>
  </si>
  <si>
    <t xml:space="preserve"> 97898 </t>
  </si>
  <si>
    <t>CAIXA ENTERRADA HIDRÁULICA RETANGULAR, EM CONCRETO PRÉ-MOLDADO, DIMENSÕES INTERNAS: 0,8X0,8X0,5 M. AF_12/2020</t>
  </si>
  <si>
    <t xml:space="preserve"> 6.2.7 </t>
  </si>
  <si>
    <t xml:space="preserve"> SESC-HID-259 </t>
  </si>
  <si>
    <t>ALTEAMENTO PARA CAIXA DE PASSAGEM/INSPEÇÃO TIJOLO MACIÇO 0,6X0,6 (CXL)</t>
  </si>
  <si>
    <t xml:space="preserve"> 6.2.8 </t>
  </si>
  <si>
    <t xml:space="preserve"> SESC-HID-268 </t>
  </si>
  <si>
    <t>ALTEAMENTO PARA CAIXA DE PASSAGEM/INSPEÇÃO TIJOLO MACIÇO 0,8X0,8 (CXL)</t>
  </si>
  <si>
    <t xml:space="preserve"> 6.2.9 </t>
  </si>
  <si>
    <t xml:space="preserve"> 6.2.10 </t>
  </si>
  <si>
    <t xml:space="preserve"> SESC-DRE-227 </t>
  </si>
  <si>
    <t>GRELHA PARA CAIXA COLETORA DE ÁGUA PLUVIAL EM BARRA CHATA 3/4"X1/8" COM REQUADRO EM CANTONEIRA 7/8"X1/8", INCLUSIVE UMA (1) DEMÃO DE FUNDO ANTICORROSIVO E DUAS (2) DEMÃOS DE PINTURA ESMALTE (FORNECIMENTO/FABRICAÇÃO)</t>
  </si>
  <si>
    <t xml:space="preserve"> 6.3 </t>
  </si>
  <si>
    <t>"POÇO DE VISITA PARA REDE DE ESGOTO (PV)"</t>
  </si>
  <si>
    <t xml:space="preserve"> 6.3.1 </t>
  </si>
  <si>
    <t xml:space="preserve"> 6.3.2 </t>
  </si>
  <si>
    <t xml:space="preserve"> 6.3.3 </t>
  </si>
  <si>
    <t xml:space="preserve"> 6.3.4 </t>
  </si>
  <si>
    <t xml:space="preserve"> 94963 </t>
  </si>
  <si>
    <t>CONCRETO FCK = 15MPA, TRAÇO 1:3,4:3,5 (EM MASSA SECA DE CIMENTO/ AREIA MÉDIA/ BRITA 1) - PREPARO MECÂNICO COM BETONEIRA 400 L. AF_05/2021</t>
  </si>
  <si>
    <t xml:space="preserve"> 6.3.5 </t>
  </si>
  <si>
    <t xml:space="preserve"> 97974 </t>
  </si>
  <si>
    <t>POÇO DE INSPEÇÃO CIRCULAR PARA ESGOTO, EM CONCRETO PRÉ-MOLDADO, DIÂMETRO INTERNO = 0,60 M, PROFUNDIDADE = 0,90 M, EXCLUINDO TAMPÃO. AF_12/2020_PA</t>
  </si>
  <si>
    <t xml:space="preserve"> 6.3.6 </t>
  </si>
  <si>
    <t xml:space="preserve"> 97975 </t>
  </si>
  <si>
    <t>POÇO DE INSPEÇÃO CIRCULAR PARA ESGOTO, EM CONCRETO PRÉ-MOLDADO, DIÂMETRO INTERNO = 0,60 M, PROFUNDIDADE = 1,40 M, EXCLUINDO TAMPÃO. AF_12/2020_PA</t>
  </si>
  <si>
    <t xml:space="preserve"> 6.3.7 </t>
  </si>
  <si>
    <t xml:space="preserve"> 98114 </t>
  </si>
  <si>
    <t>TAMPA CIRCULAR PARA ESGOTO E DRENAGEM, EM FERRO FUNDIDO, DIÂMETRO INTERNO = 0,6 M. AF_12/2020</t>
  </si>
  <si>
    <t xml:space="preserve"> 6.3.8 </t>
  </si>
  <si>
    <t xml:space="preserve"> 98410 </t>
  </si>
  <si>
    <t>BASE PARA POÇO DE VISITA CIRCULAR PARA ESGOTO, EM CONCRETO PRÉ-MOLDADO, DIÂMETRO INTERNO = 1,0 M, PROFUNDIDADE = 1,35 M, EXCLUINDO TAMPÃO. AF_12/2020_PA</t>
  </si>
  <si>
    <t xml:space="preserve"> 6.3.9 </t>
  </si>
  <si>
    <t xml:space="preserve"> 98050 </t>
  </si>
  <si>
    <t>CHAMINÉ CIRCULAR PARA POÇO DE VISITA PARA ESGOTO, EM CONCRETO PRÉ-MOLDADO, DIÂMETRO INTERNO = 0,6 M. AF_12/2020</t>
  </si>
  <si>
    <t xml:space="preserve"> 6.3.10 </t>
  </si>
  <si>
    <t xml:space="preserve"> SESC-HID-208 </t>
  </si>
  <si>
    <t>ADICIONAL DE PREÇO P/ ACRESCIMO DE ALTURA PV 0,6M</t>
  </si>
  <si>
    <t xml:space="preserve"> 6.3.11 </t>
  </si>
  <si>
    <t xml:space="preserve"> 97983 </t>
  </si>
  <si>
    <t>ACRÉSCIMO PARA POÇO DE VISITA CIRCULAR PARA ESGOTO, EM CONCRETO PRÉ-MOLDADO, DIÂMETRO INTERNO = 1 M. AF_12/2020</t>
  </si>
  <si>
    <t xml:space="preserve"> 6.3.12 </t>
  </si>
  <si>
    <t xml:space="preserve"> 6.4 </t>
  </si>
  <si>
    <t>CAIXAS DE GORDURA</t>
  </si>
  <si>
    <t xml:space="preserve"> 6.4.1 </t>
  </si>
  <si>
    <t xml:space="preserve"> 6.4.2 </t>
  </si>
  <si>
    <t xml:space="preserve"> 6.4.3 </t>
  </si>
  <si>
    <t xml:space="preserve"> 6.4.4 </t>
  </si>
  <si>
    <t xml:space="preserve"> 98107 </t>
  </si>
  <si>
    <t>CAIXA DE GORDURA SIMPLES (CAPACIDADE: 36 L), RETANGULAR, EM ALVENARIA COM BLOCOS DE CONCRETO, DIMENSÕES INTERNAS = 0,2X0,4 M, ALTURA INTERNA = 0,8 M. AF_12/2020</t>
  </si>
  <si>
    <t xml:space="preserve"> 6.4.5 </t>
  </si>
  <si>
    <t xml:space="preserve"> SESC-HID-062 </t>
  </si>
  <si>
    <t>CAIXA DE GORDURA CIRCULAR, EM CONCRETO PRÉ-MOLDADO, COM PROFUNDIDADE MÉDIA DE 0,69M E DIÂMETRO DE 0,60M, INCLUSIVE ESCAVAÇÃO, REATERRO, TRANSPORTE E RETIRADA DO MATERIAL ESCAVADO, TAMPÃO HERMÉTICO COM ALÇA MÓVEL, IMPERMEABILIZAÇÃO, VEDAÇÃO E DEMAIS ITENS CONFORME PROJETO.</t>
  </si>
  <si>
    <t xml:space="preserve"> 6.4.6 </t>
  </si>
  <si>
    <t xml:space="preserve"> 98106 </t>
  </si>
  <si>
    <t>CAIXA DE GORDURA ESPECIAL (CAPACIDADE: 312 L - PARA ATÉ 146 PESSOAS SERVIDAS NO PICO), RETANGULAR, EM ALVENARIA COM TIJOLOS CERÂMICOS MACIÇOS, DIMENSÕES INTERNAS = 0,4X1,2 M, ALTURA INTERNA = 1 M. AF_12/2020</t>
  </si>
  <si>
    <t xml:space="preserve"> 6.4.7 </t>
  </si>
  <si>
    <t xml:space="preserve"> 6.5 </t>
  </si>
  <si>
    <t>CAIXA DE AMOSTRAGEM</t>
  </si>
  <si>
    <t xml:space="preserve"> 6.5.1 </t>
  </si>
  <si>
    <t xml:space="preserve"> 6.5.2 </t>
  </si>
  <si>
    <t xml:space="preserve"> 6.5.3 </t>
  </si>
  <si>
    <t xml:space="preserve"> SESC-HID-063 </t>
  </si>
  <si>
    <t>CAIXA DE ESGOTO DE INSPEÇÃO/PASSAGEM 40X40CM  EM CONCRETO PRÉ-MOLDADO, COM PROFUNDIDADE MÉDIA DE 0,47M  E TAMPA DE CONCRETO, INCLUSIVE ESCAVAÇÃO, REATERRO, TRANSPORTE, RETIRADA DO MATERIAL ESCAVADO E IMPERMEABILIZAÇÃO.</t>
  </si>
  <si>
    <t xml:space="preserve"> 7 </t>
  </si>
  <si>
    <t>INSTALAÇÕES ELÉTRICAS / CABEAMENTO ESTRUTURADO / AUTOMAÇÃO</t>
  </si>
  <si>
    <t xml:space="preserve"> 7.1 </t>
  </si>
  <si>
    <t>RASGOS, FUROS E ENCHIMENTOS</t>
  </si>
  <si>
    <t xml:space="preserve"> 7.1.1 </t>
  </si>
  <si>
    <t xml:space="preserve"> 7.1.2 </t>
  </si>
  <si>
    <t xml:space="preserve"> SESC-ELE-949 </t>
  </si>
  <si>
    <t>ENVELOPAMENTO DE ELETRODUTO ENTERRADO, COM CONCRETO</t>
  </si>
  <si>
    <t xml:space="preserve"> 7.1.3 </t>
  </si>
  <si>
    <t xml:space="preserve"> SESC-ELE-385 </t>
  </si>
  <si>
    <t>MASSA PARA CALAFETAR ELETRODUTOS ENTRADA ENERGIA F12 200 gramas</t>
  </si>
  <si>
    <t xml:space="preserve"> 7.2 </t>
  </si>
  <si>
    <t>ELETRODUTOS / CONECXÕES / CAIXAS</t>
  </si>
  <si>
    <t xml:space="preserve"> 7.2.1 </t>
  </si>
  <si>
    <t xml:space="preserve"> SESC-ELE-080 </t>
  </si>
  <si>
    <t>ELETRODUTO DE AÇO GALVANIZADO PESADO, INCLUSIVE CONEXÕES, SUPORTES E FIXAÇÃO DN 20 (3/4")</t>
  </si>
  <si>
    <t xml:space="preserve"> 7.2.2 </t>
  </si>
  <si>
    <t xml:space="preserve"> SESC-ELE-700 </t>
  </si>
  <si>
    <t>ELETRODUTO EM AÇO GALVANIZADO A FOGO DIÂMETRO 1" - PESADO</t>
  </si>
  <si>
    <t xml:space="preserve"> 7.2.3 </t>
  </si>
  <si>
    <t xml:space="preserve"> SESC-ELE-419 </t>
  </si>
  <si>
    <t>ELETRODUTO EM ACO GALVANIZADO PESADO, DIAMETRO 2", COM ROSCA INCLUINDO LUVA, PROTETOR DE ROSCA E FIXADORES</t>
  </si>
  <si>
    <t xml:space="preserve"> 7.2.4 </t>
  </si>
  <si>
    <t xml:space="preserve"> SESC-ELE-226 </t>
  </si>
  <si>
    <t>ELETRODUTO FLEXÍVEL CORRUGADO, PEAD, DN  (1"), PARA REDE ENTERRADA DE DISTRIBUIÇÃO DE ENERGIA ELÉTRICA - FORNECIMENTO E INSTALAÇÃO. AF_12/2021</t>
  </si>
  <si>
    <t xml:space="preserve"> 7.2.5 </t>
  </si>
  <si>
    <t xml:space="preserve"> 97668 </t>
  </si>
  <si>
    <t>ELETRODUTO FLEXÍVEL CORRUGADO, PEAD, DN 63 (2"), PARA REDE ENTERRADA DE DISTRIBUIÇÃO DE ENERGIA ELÉTRICA - FORNECIMENTO E INSTALAÇÃO. AF_12/2021</t>
  </si>
  <si>
    <t xml:space="preserve"> 7.2.6 </t>
  </si>
  <si>
    <t xml:space="preserve"> SESC-ELE-358 </t>
  </si>
  <si>
    <t>CAIXA DE INSPEÇÃO EM CONCRETO, TIPO "ZA" PASSEIO, PADRÃO CEMIG, DIMENSÃO (28X28)CM, ALTURA 40CM, COM TAMPA E ARO ARTICULADO EM FERRO FUNDIDO, INCLUSIVE ESCAVAÇÃO, APILOAMENTO, LASTRO DE BRITA, REATERRO E TRANSPORTE E RETIRADA DO MATERIAL ESCAVADO (EM CAÇAMBA)</t>
  </si>
  <si>
    <t xml:space="preserve"> 7.2.7 </t>
  </si>
  <si>
    <t xml:space="preserve"> SESC-ELE-381 </t>
  </si>
  <si>
    <t>FITA SUBTERRÂNEA PARA REDE ELETRICA ENTERRADA</t>
  </si>
  <si>
    <t xml:space="preserve"> 7.2.8 </t>
  </si>
  <si>
    <t xml:space="preserve"> SESC-ELE-071 </t>
  </si>
  <si>
    <t>Fornecimento de arame galvanizado 12 BWG, 2.76 mm, 25 m/kg</t>
  </si>
  <si>
    <t xml:space="preserve"> 7.2.9 </t>
  </si>
  <si>
    <t xml:space="preserve"> SESC-ELE-197 </t>
  </si>
  <si>
    <t>CABEÇOTE DE ALUMÍNIO PARA POSTE, DIÂMETRO 1", EXCLUSIVE ELETRODUTO, INCLUSIVE INSTALAÇÃO</t>
  </si>
  <si>
    <t xml:space="preserve"> 7.2.10 </t>
  </si>
  <si>
    <t xml:space="preserve"> SESC-ELE-964 </t>
  </si>
  <si>
    <t>CABO DE COBRE NU MEIO DURO 7 FIOS 16mm2</t>
  </si>
  <si>
    <t xml:space="preserve"> 7.2.11 </t>
  </si>
  <si>
    <t xml:space="preserve"> 96973 </t>
  </si>
  <si>
    <t>CORDOALHA DE COBRE NU 35 MM², NÃO ENTERRADA, COM ISOLADOR - FORNECIMENTO E INSTALAÇÃO. AF_08/2023</t>
  </si>
  <si>
    <t xml:space="preserve"> 7.2.12 </t>
  </si>
  <si>
    <t xml:space="preserve"> SESC-ELE-965 </t>
  </si>
  <si>
    <t>CONECTOR PARAFUSO FENDIDO BIMETALICO 25mm</t>
  </si>
  <si>
    <t xml:space="preserve"> 7.3 </t>
  </si>
  <si>
    <t>QUADROS</t>
  </si>
  <si>
    <t xml:space="preserve"> 7.3.1 </t>
  </si>
  <si>
    <t xml:space="preserve"> SESC-ELE-963 </t>
  </si>
  <si>
    <t>FORNECIMENTO E INSTALAÇÃO DE QUADRO DE COMANDO SOBREPOR 800X500X250 (AxLxP) PINTURA EPÓXI, RAL 7032, IP54, FECHO COM CHAVE</t>
  </si>
  <si>
    <t xml:space="preserve"> 7.4 </t>
  </si>
  <si>
    <t>DISJUNTORES / CONDULETES</t>
  </si>
  <si>
    <t xml:space="preserve"> 7.4.1 </t>
  </si>
  <si>
    <t xml:space="preserve"> 95801 </t>
  </si>
  <si>
    <t>CONDULETE DE ALUMÍNIO, TIPO X, PARA ELETRODUTO DE AÇO GALVANIZADO DN 20 MM (3/4''), APARENTE - FORNECIMENTO E INSTALAÇÃO. AF_10/2022</t>
  </si>
  <si>
    <t xml:space="preserve"> 7.5 </t>
  </si>
  <si>
    <t>FIAÇÃO / CABEAMENTO</t>
  </si>
  <si>
    <t xml:space="preserve"> 7.5.1 </t>
  </si>
  <si>
    <t xml:space="preserve"> SESC-ELE-961 </t>
  </si>
  <si>
    <t>CABO MULTIPOLAR CONDUTOR DE COBRE ISOLAÇÃO DE EPR OU XLPE 1kV 4X1,5mm² 90°. NÃO PROPAGANTES A CHAMA, DEVEM POSSUIR CAPACIDADE DE AUTO-EXTINÇÃO DO FOGO</t>
  </si>
  <si>
    <t xml:space="preserve"> 7.5.2 </t>
  </si>
  <si>
    <t xml:space="preserve"> 91926 </t>
  </si>
  <si>
    <t>CABO DE COBRE FLEXÍVEL ISOLADO, 2,5 MM², ANTI-CHAMA 450/750 V, PARA CIRCUITOS TERMINAIS - FORNECIMENTO E INSTALAÇÃO. AF_03/2023</t>
  </si>
  <si>
    <t xml:space="preserve"> 7.5.3 </t>
  </si>
  <si>
    <t xml:space="preserve"> 91931 </t>
  </si>
  <si>
    <t>CABO DE COBRE FLEXÍVEL ISOLADO, 6 MM², ANTI-CHAMA 0,6/1,0 KV, PARA CIRCUITOS TERMINAIS - FORNECIMENTO E INSTALAÇÃO. AF_03/2023</t>
  </si>
  <si>
    <t xml:space="preserve"> 7.5.4 </t>
  </si>
  <si>
    <t xml:space="preserve"> 91929 </t>
  </si>
  <si>
    <t>CABO DE COBRE FLEXÍVEL ISOLADO, 4 MM², ANTI-CHAMA 0,6/1,0 KV, PARA CIRCUITOS TERMINAIS - FORNECIMENTO E INSTALAÇÃO. AF_03/2023</t>
  </si>
  <si>
    <t xml:space="preserve"> 7.5.5 </t>
  </si>
  <si>
    <t xml:space="preserve"> SESC-ELE-962 </t>
  </si>
  <si>
    <t>EMENDA CABO 12,0/20KV</t>
  </si>
  <si>
    <t xml:space="preserve"> 7.6 </t>
  </si>
  <si>
    <t>INTERRUPTORES / TOMADAS / ACESSÓRIOS</t>
  </si>
  <si>
    <t xml:space="preserve"> 7.6.1 </t>
  </si>
  <si>
    <t xml:space="preserve"> 92022 </t>
  </si>
  <si>
    <t>INTERRUPTOR SIMPLES (1 MÓDULO) COM 1 TOMADA DE EMBUTIR 2P+T 10 A, SEM SUPORTE E SEM PLACA - FORNECIMENTO E INSTALAÇÃO. AF_03/2023</t>
  </si>
  <si>
    <t xml:space="preserve"> 7.6.2 </t>
  </si>
  <si>
    <t xml:space="preserve"> 91992 </t>
  </si>
  <si>
    <t>TOMADA ALTA DE EMBUTIR (1 MÓDULO), 2P+T 10 A, INCLUINDO SUPORTE E PLACA - FORNECIMENTO E INSTALAÇÃO. AF_03/2023</t>
  </si>
  <si>
    <t xml:space="preserve"> 7.7 </t>
  </si>
  <si>
    <t>LUMINÁRIAS E EQUIPAMENTOS</t>
  </si>
  <si>
    <t xml:space="preserve"> 7.7.1 </t>
  </si>
  <si>
    <t xml:space="preserve"> 97599 </t>
  </si>
  <si>
    <t>LUMINÁRIA DE EMERGÊNCIA, COM 30 LÂMPADAS LED DE 2 W, SEM REATOR - FORNECIMENTO E INSTALAÇÃO. AF_09/2024</t>
  </si>
  <si>
    <t xml:space="preserve"> 7.7.2 </t>
  </si>
  <si>
    <t xml:space="preserve"> SESC-ELE-721 </t>
  </si>
  <si>
    <t>LUMINÁRIA ARANDELA TIPO TARTARUGA COMPLETA, PARA UMA (1) LÂMPADA FLUORESCENTE COMPACTA 20W, FORNECIMENTO E INSTALAÇÃO, INCLUSIVE BASE E LÂMPADA</t>
  </si>
  <si>
    <t xml:space="preserve"> 7.7.3 </t>
  </si>
  <si>
    <t xml:space="preserve"> SESC-ELE-936 </t>
  </si>
  <si>
    <t>FORNECIMENTO E INSTALAÇÃO DE PARA RAIO BAIXA TENSÃO PRBT-S RDS 280V 10KA REDE ISOLADA ( REF: CLAMPER OU EQUIVALENTE)</t>
  </si>
  <si>
    <t xml:space="preserve"> 7.7.4 </t>
  </si>
  <si>
    <t xml:space="preserve"> SESC-ELE-966 </t>
  </si>
  <si>
    <t>SIRENE INDUSTRIAL SONORA MOTORIZADA MS-290 110DB 220VAC</t>
  </si>
  <si>
    <t xml:space="preserve"> 8 </t>
  </si>
  <si>
    <t>SERRALHERIA</t>
  </si>
  <si>
    <t xml:space="preserve"> 8.1 </t>
  </si>
  <si>
    <t>GUARDA CORPO E CORRIMÃO</t>
  </si>
  <si>
    <t xml:space="preserve"> 8.1.1 </t>
  </si>
  <si>
    <t xml:space="preserve"> SESC-SER-217 </t>
  </si>
  <si>
    <t>INSTALAÇÃO - GUARDA-CORPO (EXT. H=1,30M) EM AÇO GALVANIZADO D=2" - ESPAÇAMENTO MÁXIMO DE 15CM (m2)</t>
  </si>
  <si>
    <t xml:space="preserve"> 9 </t>
  </si>
  <si>
    <t>ALVENARIAS / VEDAÇÕES / DIVISÕES</t>
  </si>
  <si>
    <t xml:space="preserve"> 9.1 </t>
  </si>
  <si>
    <t>ALVENARIA DE VEDAÇÃO</t>
  </si>
  <si>
    <t xml:space="preserve"> 9.1.1 </t>
  </si>
  <si>
    <t xml:space="preserve"> 103326 </t>
  </si>
  <si>
    <t>ALVENARIA DE VEDAÇÃO DE BLOCOS CERÂMICOS FURADOS NA VERTICAL DE 19X19X39 CM (ESPESSURA 19 CM) E ARGAMASSA DE ASSENTAMENTO COM PREPARO EM BETONEIRA. AF_12/2021</t>
  </si>
  <si>
    <t xml:space="preserve"> 10 </t>
  </si>
  <si>
    <t>REVESTIMENTO INTERNO / EXTERNO</t>
  </si>
  <si>
    <t xml:space="preserve"> 10.1 </t>
  </si>
  <si>
    <t>CHAPISCO / EMBOÇO / REBOCO</t>
  </si>
  <si>
    <t xml:space="preserve"> 10.1.1 </t>
  </si>
  <si>
    <t xml:space="preserve"> SESC-REV-003 </t>
  </si>
  <si>
    <t>CHAPISCO RÚSTICO GROSSO, COM ADIÇÃO DE BRITA N.1</t>
  </si>
  <si>
    <t xml:space="preserve"> 11 </t>
  </si>
  <si>
    <t>IMPERMEABILIZAÇÕES</t>
  </si>
  <si>
    <t xml:space="preserve"> 11.1 </t>
  </si>
  <si>
    <t>CIMENTÍCIAS</t>
  </si>
  <si>
    <t xml:space="preserve"> 11.1.1 </t>
  </si>
  <si>
    <t xml:space="preserve"> 98554 </t>
  </si>
  <si>
    <t>IMPERMEABILIZAÇÃO DE SUPERFÍCIE COM MEMBRANA À BASE DE RESINA ACRÍLICA, 3 DEMÃOS. AF_09/2023</t>
  </si>
  <si>
    <t xml:space="preserve"> 12 </t>
  </si>
  <si>
    <t>URBANIZAÇÃO E OBRAS COMPLEMENTARES</t>
  </si>
  <si>
    <t xml:space="preserve"> 12.1 </t>
  </si>
  <si>
    <t>PASSEIO  - INTERTRAVADO (RECOMPOSIÇÃO)</t>
  </si>
  <si>
    <t xml:space="preserve"> 12.1.1 </t>
  </si>
  <si>
    <t xml:space="preserve"> 94994 </t>
  </si>
  <si>
    <t>EXECUÇÃO DE PASSEIO (CALÇADA) OU PISO DE CONCRETO COM CONCRETO MOLDADO IN LOCO, FEITO EM OBRA, ACABAMENTO CONVENCIONAL, ESPESSURA 8 CM, ARMADO. AF_08/2022</t>
  </si>
  <si>
    <t xml:space="preserve"> 12.1.2 </t>
  </si>
  <si>
    <t xml:space="preserve"> SESC-URB-005 </t>
  </si>
  <si>
    <t>ACABAMENTO VASSOURADO EM PISO DE CONCRETO</t>
  </si>
  <si>
    <t xml:space="preserve"> 12.1.3 </t>
  </si>
  <si>
    <t xml:space="preserve"> SESC-REV-017 </t>
  </si>
  <si>
    <t>RECOMPOSIÇÃO DE PAVIMENTO EM PISO INTERTRAVADO, COM REAPROVEITAMENTO DOS BLOCOS INTERTRAVADOS, PARA FECHAMENTO DE VALAS - INCLUSO RETIRADA E COLOCAÇÃO DO MATERIAL. AF_12/2020</t>
  </si>
  <si>
    <t xml:space="preserve"> 12.2 </t>
  </si>
  <si>
    <t>PAVIMENTAÇÃO EM PEDRAS (RECOMPOSIÇÃO)</t>
  </si>
  <si>
    <t xml:space="preserve"> 12.2.1 </t>
  </si>
  <si>
    <t xml:space="preserve"> SESC-REV-058 </t>
  </si>
  <si>
    <t>REVESTIMENTO DE PISO OU PAREDE COM PEDRA MIRACEMA, APLICADA COM ARGAMASSA ACII - CALCETEIRO</t>
  </si>
  <si>
    <t xml:space="preserve"> 12.2.2 </t>
  </si>
  <si>
    <t xml:space="preserve"> SESC-REV-022 </t>
  </si>
  <si>
    <t>RECOMPOSIÇÃO DE PAVIMENTOS EM PEDRA POLIÉDRICA, REJUNTAMENTO COM PÓ DE PEDRA, COM REAPROVEITAMENTO DAS PEDRAS POLIÉDRICAS PARA O FECHAMENTO DE VALAS - INCLUSO RETIRADA E COLOCAÇÃO DO MATERIAL. AF_12/2020</t>
  </si>
  <si>
    <t xml:space="preserve"> 12.2.3 </t>
  </si>
  <si>
    <t xml:space="preserve"> 101170 </t>
  </si>
  <si>
    <t>EXECUÇÃO DE PAVIMENTO EM PEDRAS POLIÉDRICAS, REJUNTAMENTO COM PÓ DE PEDRA. AF_05/2020</t>
  </si>
  <si>
    <t xml:space="preserve"> 12.3 </t>
  </si>
  <si>
    <t>PAVIMENTAÇÃO ASFALTICA (RECOMPOSIÇÃO)</t>
  </si>
  <si>
    <t xml:space="preserve"> 12.3.1 </t>
  </si>
  <si>
    <t xml:space="preserve"> 100576 </t>
  </si>
  <si>
    <t>REGULARIZAÇÃO E COMPACTAÇÃO DE SUBLEITO DE SOLO PREDOMINANTEMENTE ARGILOSO, PARA OBRAS DE CONSTRUÇÃO DE PAVIMENTOS. AF_09/2024</t>
  </si>
  <si>
    <t xml:space="preserve"> 12.3.2 </t>
  </si>
  <si>
    <t xml:space="preserve"> 101768 </t>
  </si>
  <si>
    <t>CONSTRUÇÃO DE BASE E SUB-BASE PARA PAVIMENTAÇÃO DE SOLO ESTABILIZADO GRANULOMETRICAMENTE SEM MISTURA DE SOLOS - EXCLUSIVE SOLO, ESCAVAÇÃO, CARGA E TRANSPORTE. AF_09/2024</t>
  </si>
  <si>
    <t xml:space="preserve"> 12.3.3 </t>
  </si>
  <si>
    <t xml:space="preserve"> 4011351 </t>
  </si>
  <si>
    <t>SICRO3</t>
  </si>
  <si>
    <t>Imprimação com asfalto diluído</t>
  </si>
  <si>
    <t xml:space="preserve"> 12.3.4 </t>
  </si>
  <si>
    <t xml:space="preserve"> 4011354 </t>
  </si>
  <si>
    <t>Pintura de ligação - emulsão com polímero</t>
  </si>
  <si>
    <t xml:space="preserve"> 12.3.5 </t>
  </si>
  <si>
    <t xml:space="preserve"> 95995 </t>
  </si>
  <si>
    <t>EXECUÇÃO DE PAVIMENTO COM APLICAÇÃO DE CONCRETO ASFÁLTICO, CAMADA DE ROLAMENTO - EXCLUSIVE CARGA E TRANSPORTE. AF_11/2019</t>
  </si>
  <si>
    <t xml:space="preserve"> 12.4 </t>
  </si>
  <si>
    <t>ATERRO DE RESERVATÓRIO E FOSSA</t>
  </si>
  <si>
    <t xml:space="preserve"> 12.4.1 </t>
  </si>
  <si>
    <t xml:space="preserve"> SESC-SPR-116 </t>
  </si>
  <si>
    <t>SERVIÇOS DE LIMPEZA MECÂNICA DOS SISTEMAS DE DRENAGEM/ESGOTO (RESERVATÓRIOS,GALERIAS, BOCA DE LOBO, PV, ETC), COM UTILIZAÇÃO DE EQUIPAMENTO COMBINADO HIDROJATO/ SUGADOR</t>
  </si>
  <si>
    <t xml:space="preserve"> 12.4.2 </t>
  </si>
  <si>
    <t xml:space="preserve"> 12.4.3 </t>
  </si>
  <si>
    <t xml:space="preserve"> 12.4.4 </t>
  </si>
  <si>
    <t xml:space="preserve"> 12.4.5 </t>
  </si>
  <si>
    <t xml:space="preserve"> 12.4.6 </t>
  </si>
  <si>
    <t xml:space="preserve"> 12.5 </t>
  </si>
  <si>
    <t>MEIO FIO E CORDÃO E SARJETA</t>
  </si>
  <si>
    <t xml:space="preserve"> 12.5.1 </t>
  </si>
  <si>
    <t xml:space="preserve"> 12.6 </t>
  </si>
  <si>
    <t>ESTAÇÃO ELEVATÓRIA</t>
  </si>
  <si>
    <t xml:space="preserve"> 12.6.1 </t>
  </si>
  <si>
    <t xml:space="preserve"> 12.6.2 </t>
  </si>
  <si>
    <t xml:space="preserve"> SESC-HID-361 </t>
  </si>
  <si>
    <t>FORNECIMENTO E EXECUÇÃO DE ESTAÇÃO ELEVATÓRIA</t>
  </si>
  <si>
    <t xml:space="preserve"> 12.7 </t>
  </si>
  <si>
    <t>CASA PARA QCM E RACK</t>
  </si>
  <si>
    <t xml:space="preserve"> 12.7.1 </t>
  </si>
  <si>
    <t xml:space="preserve"> 92268 </t>
  </si>
  <si>
    <t>FABRICAÇÃO DE FÔRMA PARA LAJES, EM CHAPA DE MADEIRA COMPENSADA PLASTIFICADA, E = 18 MM. AF_09/2020</t>
  </si>
  <si>
    <t xml:space="preserve"> 12.7.2 </t>
  </si>
  <si>
    <t xml:space="preserve"> 92526 </t>
  </si>
  <si>
    <t>MONTAGEM E DESMONTAGEM DE FÔRMA DE LAJE MACIÇA, PÉ-DIREITO SIMPLES, EM CHAPA DE MADEIRA COMPENSADA PLASTIFICADA, 10 UTILIZAÇÕES. AF_09/2020</t>
  </si>
  <si>
    <t xml:space="preserve"> 12.7.3 </t>
  </si>
  <si>
    <t xml:space="preserve"> 97088 </t>
  </si>
  <si>
    <t>ARMAÇÃO PARA EXECUÇÃO DE RADIER, PISO DE CONCRETO OU LAJE SOBRE SOLO, COM USO DE TELA Q-92. AF_09/2021</t>
  </si>
  <si>
    <t>KG</t>
  </si>
  <si>
    <t xml:space="preserve"> 12.7.4 </t>
  </si>
  <si>
    <t xml:space="preserve"> 97086 </t>
  </si>
  <si>
    <t>FABRICAÇÃO, MONTAGEM E DESMONTAGEM DE FORMA PARA RADIER, PISO DE CONCRETO OU LAJE SOBRE SOLO, EM MADEIRA SERRADA, 4 UTILIZAÇÕES. AF_09/2021</t>
  </si>
  <si>
    <t xml:space="preserve"> 12.7.5 </t>
  </si>
  <si>
    <t xml:space="preserve"> 12.7.6 </t>
  </si>
  <si>
    <t xml:space="preserve"> 94966 </t>
  </si>
  <si>
    <t>CONCRETO FCK = 30MPA, TRAÇO 1:2,1:2,5 (EM MASSA SECA DE CIMENTO/ AREIA MÉDIA/ BRITA 1) - PREPARO MECÂNICO COM BETONEIRA 400 L. AF_05/2021</t>
  </si>
  <si>
    <t xml:space="preserve"> 12.7.7 </t>
  </si>
  <si>
    <t xml:space="preserve"> SESC-EST-095 </t>
  </si>
  <si>
    <t>ESCORAMENTO METÁLICO PARA LAJE, INCLUINDO BARRAS DE ANCORAGEM, TORRE METÁLICA E ESCORAS TUBULARES</t>
  </si>
  <si>
    <t xml:space="preserve"> 12.7.8 </t>
  </si>
  <si>
    <t xml:space="preserve"> SESC-EST-134 </t>
  </si>
  <si>
    <t>ALVENARIA DE BLOCO DE CONCRETO CHEIO COM ARMAÇÃO, EM CONCRETO COM FCK 15MPA , ESP. 19CM, INCLUSIVE ARGAMASSA PARA ASSENTAMENTO</t>
  </si>
  <si>
    <t xml:space="preserve"> 12.7.9 </t>
  </si>
  <si>
    <t xml:space="preserve"> 98557 </t>
  </si>
  <si>
    <t>IMPERMEABILIZAÇÃO DE SUPERFÍCIE COM EMULSÃO ASFÁLTICA, 2 DEMÃOS. AF_09/2023</t>
  </si>
  <si>
    <t xml:space="preserve"> 12.7.10 </t>
  </si>
  <si>
    <t xml:space="preserve"> SESC-REV-182 </t>
  </si>
  <si>
    <t>CAMADA DE REGULARIZACAO 10,0cm PARA PISO CONCRETO 1:3:5</t>
  </si>
  <si>
    <t xml:space="preserve"> 12.7.11 </t>
  </si>
  <si>
    <t xml:space="preserve"> 98547 </t>
  </si>
  <si>
    <t>IMPERMEABILIZAÇÃO DE SUPERFÍCIE COM MANTA ASFÁLTICA, DUAS CAMADAS, INCLUSIVE APLICAÇÃO DE PRIMER ASFÁLTICO, E=3MM E E=4MM. AF_09/2023</t>
  </si>
  <si>
    <t xml:space="preserve"> 12.7.12 </t>
  </si>
  <si>
    <t xml:space="preserve"> 98569 </t>
  </si>
  <si>
    <t>PROTEÇÃO MECÂNICA DE SUPERFICIE HORIZONTAL COM ARGAMASSA DE CIMENTO E AREIA, TRAÇO 1:3, E=5CM. AF_09/2023</t>
  </si>
  <si>
    <t xml:space="preserve"> 12.7.13 </t>
  </si>
  <si>
    <t xml:space="preserve"> SESC-PCI-052 </t>
  </si>
  <si>
    <t>EXTINTOR DE INCÊNDIO PORTÁTIL COM CARGA DE PQS DE 8 KG, 4A;40:BC - FORNECIMENTO E INSTALAÇÃO. AF_10/2020_P NO PISO</t>
  </si>
  <si>
    <t xml:space="preserve"> 12.7.14 </t>
  </si>
  <si>
    <t xml:space="preserve"> SESC-PCI-020 </t>
  </si>
  <si>
    <t>ABRIGO EM CHAPA DE AÇO CARBONO DE SOBREPOR, PINTADO DE VERMELHO NAS DIMENSÕES (75X30X25)CM COM UMA PORTA COM VIDRO TRANSPARENTE COM A INSCRIÇÃO "INCÊNDIO", PARA EXTINTOR, FORNECIMENTO E INSTALAÇÃO, EXCLUSIVE EXTINTOR</t>
  </si>
  <si>
    <t xml:space="preserve"> 12.7.15 </t>
  </si>
  <si>
    <t xml:space="preserve"> SESC-PCI-288 </t>
  </si>
  <si>
    <t>FORNECIMENTO E INSTALAÇÃO DE PLACA DE SINALIZAÇÃO COMPLEMENTAR  "INDICAÇÃO DOS SISTEMAS DE PROTEÇÃO CONTRA INCÊNDIO EXISTENTES NA EDIFICAÇÃO"  PLACA TIPO M1 (CONFORME IT-15 CORPO DE BOMBEIROS). DIMENSÃO 300x400 mm</t>
  </si>
  <si>
    <t>UND</t>
  </si>
  <si>
    <t xml:space="preserve"> 12.7.16 </t>
  </si>
  <si>
    <t xml:space="preserve"> SESC-PCI-227 </t>
  </si>
  <si>
    <t>FORNECIMENTO DE PLACA FOTOLUMINESCENTE M2 ATENDENDO A ABNT NBR 16820, IT-20, 25 X13</t>
  </si>
  <si>
    <t xml:space="preserve"> 12.7.17 </t>
  </si>
  <si>
    <t xml:space="preserve"> SESC-PCI-289 </t>
  </si>
  <si>
    <t>FORNECIMENTO E INSTALAÇÃO - PLACA DE SINALIZAÇÃO DE PROIBIÇÃO EM MATERIAL PLÁSTICO / PICTOGRAMA DE CIGARRO NA COR PRETA / FUNDO COR BRANCA / FAIXA CIRCULAR E BARRA DIAMETRAL NA COR VERMELHA / DIMENSÕES Ø204MM / CERTIFICADA / MODELO "P1" DA "FIM DO FOGO" OU EQUIVALENTE</t>
  </si>
  <si>
    <t xml:space="preserve"> 12.7.18 </t>
  </si>
  <si>
    <t xml:space="preserve"> SESC-PCI-290 </t>
  </si>
  <si>
    <t>FORNECIMENTO E INSTALAÇÃO DE PLACA DE PROIBIÇÃO, COM INDICAÇÃO DE "PROIBIDO PRODUZIR CHAMA" TIPO P2 (CONFORME IT-15 CORPO DE BOMBEIROS). DIMENSÃO 204mm</t>
  </si>
  <si>
    <t xml:space="preserve"> 12.7.19 </t>
  </si>
  <si>
    <t xml:space="preserve"> 90436 </t>
  </si>
  <si>
    <t>FURO MANUAL EM ALVENARIA, PARA INSTALAÇÕES HIDRÁULICAS, DIÂMETROS MENORES OU IGUAIS A 40 MM. AF_09/2023</t>
  </si>
  <si>
    <t xml:space="preserve"> 12.7.20 </t>
  </si>
  <si>
    <t xml:space="preserve"> 88485 </t>
  </si>
  <si>
    <t>FUNDO SELADOR ACRÍLICO, APLICAÇÃO MANUAL EM PAREDE, UMA DEMÃO. AF_04/2023</t>
  </si>
  <si>
    <t xml:space="preserve"> 12.7.21 </t>
  </si>
  <si>
    <t xml:space="preserve"> 88489 </t>
  </si>
  <si>
    <t>PINTURA LÁTEX ACRÍLICA PREMIUM, APLICAÇÃO MANUAL EM PAREDES, DUAS DEMÃOS. AF_04/2023</t>
  </si>
  <si>
    <t xml:space="preserve"> 13 </t>
  </si>
  <si>
    <t>TRANSPORTE DE MATERIAL</t>
  </si>
  <si>
    <t xml:space="preserve"> 13.1 </t>
  </si>
  <si>
    <t>TRASPORTE DE MATERIAL DA OBRA</t>
  </si>
  <si>
    <t xml:space="preserve"> 13.1.1 </t>
  </si>
  <si>
    <t xml:space="preserve"> 100978 </t>
  </si>
  <si>
    <t>CARGA, MANOBRA E DESCARGA DE SOLOS E MATERIAIS GRANULARES EM CAMINHÃO BASCULANTE 10 M³ - CARGA COM ESCAVADEIRA HIDRÁULICA (CAÇAMBA DE 1,20 M³ / 155 HP) E DESCARGA LIVRE (UNIDADE: M3). AF_07/2020</t>
  </si>
  <si>
    <t xml:space="preserve"> 13.1.2 </t>
  </si>
  <si>
    <t xml:space="preserve"> 02.29.01 </t>
  </si>
  <si>
    <t>SUDECAP</t>
  </si>
  <si>
    <t>CAÇAMBA 5M³</t>
  </si>
  <si>
    <t>VG</t>
  </si>
  <si>
    <t xml:space="preserve"> 13.1.3 </t>
  </si>
  <si>
    <t xml:space="preserve"> SESC-SPR-102 </t>
  </si>
  <si>
    <t>TRANSPORTE DE MATERIAL DE QUALQUER NATUREZA EM CARRINHO DE MAO DMT &lt;= 50,00 M</t>
  </si>
  <si>
    <t xml:space="preserve"> 13.1.4 </t>
  </si>
  <si>
    <t>BOTA FORA DE MATERIAL</t>
  </si>
  <si>
    <t xml:space="preserve"> 13.1.4.1 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</si>
  <si>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</si>
  <si>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</si>
  <si>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</si>
  <si>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13.1.4.2 </t>
  </si>
  <si>
    <t xml:space="preserve"> SESC-TER-010 </t>
  </si>
  <si>
    <t>TAXA DE RECEBIMENTO DE TERRA/SOLO POR CAMINHÃO</t>
  </si>
  <si>
    <t xml:space="preserve"> 13.2 </t>
  </si>
  <si>
    <t>LIMPEZA DAS VIAS</t>
  </si>
  <si>
    <t xml:space="preserve"> 13.2.1 </t>
  </si>
  <si>
    <t xml:space="preserve"> SESC-CAN-111 </t>
  </si>
  <si>
    <t>FORNECIMENTO DE CAMINHÃO PIPA - 10000L - INCLUINDO CARGA D'AGUA  - INCLUSO MO</t>
  </si>
  <si>
    <t>OBS: O proponente/licitante deverá verificar se há, após preenchimento, divergências nos requisitos de conferencia que demandem adequação antes do envio da proposta formal, visando a regularidade da proposta junto ao processo.</t>
  </si>
  <si>
    <t>Diferença (Desconto)</t>
  </si>
  <si>
    <t>Os valores unitários e totais propostos devem constar limitados ao valor de referência. No caso de valores inferiores a 75% dos valores unitários e totais do preço de referências, poderão ser objeto de diligências para comprovação da exequibilidade ds preços ofertados.</t>
  </si>
  <si>
    <t>______________________________________________________________________
Nome do responsável pelo preenchimento
Cargo / função
Nome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</si>
</sst>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&quot;R$&quot;\ #,##0.00"/>
  </numFmts>
  <fonts count="1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sz val="11"/>
      <name val="Arial"/>
      <family val="2"/>
    </font>
    <font>
      <sz val="9.9"/>
      <name val="Arial"/>
      <family val="1"/>
    </font>
    <font>
      <b/>
      <sz val="13"/>
      <name val="Arial"/>
      <family val="2"/>
    </font>
    <font>
      <b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theme="5" tint="0.79998168889431442"/>
        <bgColor rgb="FFDFF0D8"/>
      </patternFill>
    </fill>
    <fill>
      <patternFill patternType="solid">
        <fgColor theme="5" tint="0.79998168889431442"/>
        <bgColor rgb="FFFFFFFF"/>
      </patternFill>
    </fill>
  </fills>
  <borders count="1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7">
    <xf numFmtId="0" fontId="0" fillId="0" borderId="0" xfId="0"/>
    <xf numFmtId="0" fontId="1" fillId="2" borderId="5" xfId="0" applyFont="1" applyFill="1" applyBorder="1" applyAlignment="1" applyProtection="1">
      <alignment horizontal="left" vertical="top" wrapText="1"/>
      <protection hidden="1"/>
    </xf>
    <xf numFmtId="0" fontId="1" fillId="2" borderId="6" xfId="0" applyFont="1" applyFill="1" applyBorder="1" applyAlignment="1" applyProtection="1">
      <alignment horizontal="center" vertical="top" wrapText="1"/>
      <protection hidden="1"/>
    </xf>
    <xf numFmtId="0" fontId="1" fillId="2" borderId="6" xfId="0" applyFont="1" applyFill="1" applyBorder="1" applyAlignment="1" applyProtection="1">
      <alignment horizontal="right" vertical="top" wrapText="1"/>
      <protection hidden="1"/>
    </xf>
    <xf numFmtId="0" fontId="1" fillId="2" borderId="7" xfId="0" applyFont="1" applyFill="1" applyBorder="1" applyAlignment="1" applyProtection="1">
      <alignment horizontal="right" vertical="top" wrapText="1"/>
      <protection hidden="1"/>
    </xf>
    <xf numFmtId="0" fontId="0" fillId="3" borderId="8" xfId="0" applyFill="1" applyBorder="1" applyAlignment="1" applyProtection="1">
      <alignment horizontal="center" vertical="top"/>
      <protection hidden="1"/>
    </xf>
    <xf numFmtId="0" fontId="0" fillId="3" borderId="9" xfId="0" applyFill="1" applyBorder="1" applyAlignment="1" applyProtection="1">
      <alignment horizontal="center" vertical="top"/>
      <protection hidden="1"/>
    </xf>
    <xf numFmtId="10" fontId="0" fillId="3" borderId="10" xfId="1" applyNumberFormat="1" applyFont="1" applyFill="1" applyBorder="1" applyAlignment="1" applyProtection="1">
      <alignment horizontal="center" vertical="top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top"/>
      <protection hidden="1"/>
    </xf>
    <xf numFmtId="0" fontId="6" fillId="0" borderId="0" xfId="0" applyFont="1" applyAlignment="1" applyProtection="1">
      <alignment vertical="top"/>
      <protection hidden="1"/>
    </xf>
    <xf numFmtId="0" fontId="6" fillId="0" borderId="0" xfId="0" applyFont="1" applyProtection="1">
      <protection hidden="1"/>
    </xf>
    <xf numFmtId="0" fontId="0" fillId="0" borderId="12" xfId="0" applyBorder="1" applyAlignment="1" applyProtection="1">
      <alignment vertical="top"/>
      <protection hidden="1"/>
    </xf>
    <xf numFmtId="0" fontId="1" fillId="2" borderId="12" xfId="0" applyFont="1" applyFill="1" applyBorder="1" applyAlignment="1" applyProtection="1">
      <alignment horizontal="left" vertical="top" wrapText="1"/>
      <protection hidden="1"/>
    </xf>
    <xf numFmtId="0" fontId="0" fillId="0" borderId="12" xfId="0" applyBorder="1" applyProtection="1">
      <protection hidden="1"/>
    </xf>
    <xf numFmtId="0" fontId="6" fillId="0" borderId="0" xfId="0" applyFont="1" applyAlignment="1" applyProtection="1">
      <alignment horizontal="center" wrapText="1"/>
      <protection hidden="1"/>
    </xf>
    <xf numFmtId="10" fontId="10" fillId="0" borderId="0" xfId="0" applyNumberFormat="1" applyFont="1" applyAlignment="1" applyProtection="1">
      <alignment vertical="top"/>
      <protection hidden="1"/>
    </xf>
    <xf numFmtId="0" fontId="7" fillId="4" borderId="11" xfId="0" applyFont="1" applyFill="1" applyBorder="1" applyAlignment="1" applyProtection="1">
      <alignment vertical="top" wrapText="1"/>
      <protection hidden="1"/>
    </xf>
    <xf numFmtId="0" fontId="0" fillId="5" borderId="0" xfId="0" applyFill="1" applyAlignment="1" applyProtection="1">
      <alignment horizontal="center"/>
      <protection hidden="1"/>
    </xf>
    <xf numFmtId="10" fontId="0" fillId="0" borderId="0" xfId="0" applyNumberFormat="1" applyProtection="1">
      <protection hidden="1"/>
    </xf>
    <xf numFmtId="9" fontId="7" fillId="0" borderId="0" xfId="0" applyNumberFormat="1" applyFont="1" applyProtection="1">
      <protection hidden="1"/>
    </xf>
    <xf numFmtId="0" fontId="10" fillId="0" borderId="12" xfId="0" applyFont="1" applyBorder="1" applyAlignment="1" applyProtection="1">
      <alignment vertical="top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locked="0"/>
    </xf>
    <xf numFmtId="0" fontId="2" fillId="7" borderId="1" xfId="0" applyFont="1" applyFill="1" applyBorder="1" applyAlignment="1" applyProtection="1">
      <alignment horizontal="right" vertical="top" wrapText="1"/>
      <protection locked="0"/>
    </xf>
    <xf numFmtId="4" fontId="3" fillId="8" borderId="1" xfId="0" applyNumberFormat="1" applyFont="1" applyFill="1" applyBorder="1" applyAlignment="1" applyProtection="1">
      <alignment horizontal="right" vertical="top" wrapText="1"/>
      <protection locked="0"/>
    </xf>
    <xf numFmtId="164" fontId="4" fillId="10" borderId="0" xfId="0" applyNumberFormat="1" applyFont="1" applyFill="1" applyAlignment="1" applyProtection="1">
      <alignment horizontal="right" vertical="top" wrapText="1"/>
      <protection locked="0"/>
    </xf>
    <xf numFmtId="0" fontId="1" fillId="6" borderId="1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right" vertical="top" wrapText="1"/>
    </xf>
    <xf numFmtId="0" fontId="1" fillId="6" borderId="1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right" vertical="top" wrapText="1"/>
    </xf>
    <xf numFmtId="164" fontId="2" fillId="7" borderId="1" xfId="0" applyNumberFormat="1" applyFont="1" applyFill="1" applyBorder="1" applyAlignment="1">
      <alignment horizontal="right" vertical="top" wrapText="1"/>
    </xf>
    <xf numFmtId="4" fontId="2" fillId="7" borderId="1" xfId="0" applyNumberFormat="1" applyFont="1" applyFill="1" applyBorder="1" applyAlignment="1">
      <alignment horizontal="right" vertical="top" wrapText="1"/>
    </xf>
    <xf numFmtId="0" fontId="3" fillId="8" borderId="1" xfId="0" applyFont="1" applyFill="1" applyBorder="1" applyAlignment="1">
      <alignment horizontal="left" vertical="top" wrapText="1"/>
    </xf>
    <xf numFmtId="0" fontId="3" fillId="8" borderId="1" xfId="0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horizontal="right" vertical="top" wrapText="1"/>
    </xf>
    <xf numFmtId="4" fontId="3" fillId="8" borderId="1" xfId="0" applyNumberFormat="1" applyFont="1" applyFill="1" applyBorder="1" applyAlignment="1">
      <alignment horizontal="right" vertical="top" wrapText="1"/>
    </xf>
    <xf numFmtId="164" fontId="3" fillId="8" borderId="1" xfId="0" applyNumberFormat="1" applyFont="1" applyFill="1" applyBorder="1" applyAlignment="1">
      <alignment horizontal="right" vertical="top" wrapText="1"/>
    </xf>
    <xf numFmtId="0" fontId="4" fillId="6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4" fontId="4" fillId="6" borderId="0" xfId="0" applyNumberFormat="1" applyFont="1" applyFill="1" applyAlignment="1">
      <alignment horizontal="right" vertical="top" wrapText="1"/>
    </xf>
    <xf numFmtId="164" fontId="4" fillId="6" borderId="0" xfId="0" applyNumberFormat="1" applyFont="1" applyFill="1" applyAlignment="1">
      <alignment horizontal="right" vertical="top" wrapText="1"/>
    </xf>
    <xf numFmtId="0" fontId="0" fillId="0" borderId="2" xfId="0" applyBorder="1" applyAlignment="1" applyProtection="1">
      <alignment horizontal="left" vertical="top" wrapText="1"/>
      <protection hidden="1"/>
    </xf>
    <xf numFmtId="0" fontId="0" fillId="0" borderId="3" xfId="0" applyBorder="1" applyAlignment="1" applyProtection="1">
      <alignment horizontal="left" vertical="top" wrapText="1"/>
      <protection hidden="1"/>
    </xf>
    <xf numFmtId="0" fontId="0" fillId="0" borderId="4" xfId="0" applyBorder="1" applyAlignment="1" applyProtection="1">
      <alignment horizontal="left" vertical="top" wrapText="1"/>
      <protection hidden="1"/>
    </xf>
    <xf numFmtId="0" fontId="6" fillId="0" borderId="13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165" fontId="6" fillId="0" borderId="14" xfId="0" applyNumberFormat="1" applyFont="1" applyBorder="1" applyAlignment="1" applyProtection="1">
      <alignment horizontal="right" vertical="center"/>
      <protection hidden="1"/>
    </xf>
    <xf numFmtId="165" fontId="6" fillId="0" borderId="15" xfId="0" applyNumberFormat="1" applyFont="1" applyBorder="1" applyAlignment="1" applyProtection="1">
      <alignment horizontal="right" vertical="center"/>
      <protection hidden="1"/>
    </xf>
    <xf numFmtId="165" fontId="6" fillId="0" borderId="12" xfId="0" applyNumberFormat="1" applyFont="1" applyBorder="1" applyAlignment="1" applyProtection="1">
      <alignment horizontal="right" vertical="center"/>
      <protection hidden="1"/>
    </xf>
    <xf numFmtId="165" fontId="6" fillId="0" borderId="17" xfId="0" applyNumberFormat="1" applyFont="1" applyBorder="1" applyAlignment="1" applyProtection="1">
      <alignment horizontal="right" vertical="center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1" fillId="6" borderId="0" xfId="0" applyFont="1" applyFill="1" applyAlignment="1">
      <alignment horizontal="left" vertical="top" wrapText="1"/>
    </xf>
    <xf numFmtId="0" fontId="6" fillId="0" borderId="0" xfId="0" applyFont="1" applyAlignment="1" applyProtection="1">
      <alignment horizontal="center"/>
      <protection hidden="1"/>
    </xf>
    <xf numFmtId="0" fontId="4" fillId="6" borderId="0" xfId="0" applyFont="1" applyFill="1" applyAlignment="1">
      <alignment horizontal="left" vertical="top" wrapText="1"/>
    </xf>
    <xf numFmtId="0" fontId="6" fillId="0" borderId="2" xfId="0" applyFont="1" applyBorder="1" applyAlignment="1" applyProtection="1">
      <alignment horizontal="center"/>
      <protection hidden="1"/>
    </xf>
    <xf numFmtId="0" fontId="6" fillId="0" borderId="3" xfId="0" applyFont="1" applyBorder="1" applyAlignment="1" applyProtection="1">
      <alignment horizontal="center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7" fillId="4" borderId="11" xfId="0" applyFont="1" applyFill="1" applyBorder="1" applyAlignment="1" applyProtection="1">
      <alignment horizontal="left" vertical="top" wrapText="1"/>
      <protection hidden="1"/>
    </xf>
    <xf numFmtId="0" fontId="0" fillId="4" borderId="11" xfId="0" applyFill="1" applyBorder="1" applyAlignment="1" applyProtection="1">
      <alignment horizontal="left" vertical="top" wrapText="1"/>
      <protection hidden="1"/>
    </xf>
    <xf numFmtId="0" fontId="7" fillId="5" borderId="0" xfId="0" applyFont="1" applyFill="1" applyAlignment="1" applyProtection="1">
      <alignment horizontal="center"/>
      <protection hidden="1"/>
    </xf>
    <xf numFmtId="0" fontId="0" fillId="5" borderId="0" xfId="0" applyFill="1" applyAlignment="1" applyProtection="1">
      <alignment horizontal="center"/>
      <protection hidden="1"/>
    </xf>
    <xf numFmtId="0" fontId="9" fillId="0" borderId="2" xfId="0" applyFont="1" applyBorder="1" applyAlignment="1" applyProtection="1">
      <alignment horizontal="center" vertical="center"/>
      <protection hidden="1"/>
    </xf>
    <xf numFmtId="0" fontId="9" fillId="0" borderId="3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/>
      <protection hidden="1"/>
    </xf>
  </cellXfs>
  <cellStyles count="2">
    <cellStyle name="Normal" xfId="0" builtinId="0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54"/>
  <sheetViews>
    <sheetView tabSelected="1" showOutlineSymbols="0" showWhiteSpace="0" view="pageBreakPreview" topLeftCell="L236" zoomScaleNormal="100" zoomScaleSheetLayoutView="100" workbookViewId="0">
      <selection activeCell="X7" sqref="X7"/>
    </sheetView>
  </sheetViews>
  <sheetFormatPr defaultRowHeight="14.25"/>
  <cols>
    <col min="1" max="2" width="10" style="8" bestFit="1" customWidth="1"/>
    <col min="3" max="3" width="13.25" style="8" bestFit="1" customWidth="1"/>
    <col min="4" max="4" width="60" style="8" bestFit="1" customWidth="1"/>
    <col min="5" max="5" width="8" style="8" bestFit="1" customWidth="1"/>
    <col min="6" max="7" width="13" style="8" bestFit="1" customWidth="1"/>
    <col min="8" max="10" width="18.75" style="8" customWidth="1"/>
    <col min="11" max="11" width="13" style="8" customWidth="1"/>
    <col min="12" max="13" width="10" style="8" bestFit="1" customWidth="1"/>
    <col min="14" max="14" width="13.25" style="8" bestFit="1" customWidth="1"/>
    <col min="15" max="15" width="60" style="8" bestFit="1" customWidth="1"/>
    <col min="16" max="16" width="8" style="8" bestFit="1" customWidth="1"/>
    <col min="17" max="17" width="14.625" style="8" customWidth="1"/>
    <col min="18" max="19" width="13" style="8" bestFit="1" customWidth="1"/>
    <col min="20" max="22" width="13" style="8" customWidth="1"/>
    <col min="23" max="23" width="9.875" style="8" customWidth="1"/>
    <col min="24" max="16384" width="9" style="8"/>
  </cols>
  <sheetData>
    <row r="1" spans="1:28" ht="57">
      <c r="E1" s="55"/>
      <c r="F1" s="55"/>
      <c r="G1" s="19"/>
      <c r="P1" s="60" t="s">
        <v>0</v>
      </c>
      <c r="Q1" s="61"/>
      <c r="R1" s="17" t="s">
        <v>1</v>
      </c>
    </row>
    <row r="2" spans="1:28" ht="15">
      <c r="E2" s="55"/>
      <c r="F2" s="55"/>
      <c r="G2" s="20"/>
      <c r="L2" s="62" t="s">
        <v>2</v>
      </c>
      <c r="M2" s="63"/>
      <c r="N2" s="63"/>
      <c r="O2" s="63"/>
      <c r="P2" s="63"/>
      <c r="Q2" s="63"/>
      <c r="R2" s="63"/>
      <c r="S2" s="63"/>
      <c r="T2" s="18"/>
      <c r="U2" s="18"/>
      <c r="V2" s="18"/>
    </row>
    <row r="3" spans="1:28" ht="16.5">
      <c r="E3" s="16"/>
      <c r="F3" s="16"/>
      <c r="G3" s="16"/>
      <c r="L3" s="64" t="s">
        <v>3</v>
      </c>
      <c r="M3" s="65"/>
      <c r="N3" s="65"/>
      <c r="O3" s="65"/>
      <c r="P3" s="65"/>
      <c r="Q3" s="65"/>
      <c r="R3" s="65"/>
      <c r="S3" s="66"/>
      <c r="T3" s="22"/>
      <c r="U3" s="22"/>
      <c r="V3" s="22"/>
    </row>
    <row r="4" spans="1:28" ht="15">
      <c r="L4" s="9"/>
      <c r="M4" s="9"/>
      <c r="N4" s="9"/>
      <c r="O4" s="10" t="s">
        <v>4</v>
      </c>
      <c r="P4" s="11"/>
      <c r="Q4" s="11"/>
      <c r="R4" s="21"/>
    </row>
    <row r="5" spans="1:28" ht="30">
      <c r="L5" s="12"/>
      <c r="M5" s="12"/>
      <c r="N5" s="12"/>
      <c r="O5" s="13" t="s">
        <v>5</v>
      </c>
      <c r="P5" s="21"/>
      <c r="Q5" s="21"/>
      <c r="R5" s="14"/>
      <c r="S5" s="14"/>
    </row>
    <row r="6" spans="1:28" ht="15" customHeight="1">
      <c r="A6" s="40"/>
      <c r="B6" s="40"/>
      <c r="C6" s="40"/>
      <c r="D6" s="41" t="s">
        <v>4</v>
      </c>
      <c r="E6" s="54"/>
      <c r="F6" s="54"/>
      <c r="G6" s="41" t="s">
        <v>6</v>
      </c>
      <c r="H6" s="40"/>
      <c r="I6" s="56" t="s">
        <v>7</v>
      </c>
      <c r="J6" s="56"/>
      <c r="K6" s="42">
        <f>J9 + J21 + J23 + J69 + J72 + J88 + J144 + J180 + J183 + J186 + J189 + J192 + J241</f>
        <v>3597701.9600000004</v>
      </c>
      <c r="L6" s="40"/>
      <c r="M6" s="40"/>
      <c r="N6" s="40"/>
      <c r="O6" s="41"/>
      <c r="P6" s="54"/>
      <c r="Q6" s="54"/>
      <c r="R6" s="41"/>
      <c r="S6" s="40"/>
      <c r="T6" s="56" t="s">
        <v>7</v>
      </c>
      <c r="U6" s="56"/>
      <c r="V6" s="42">
        <f>U9 + U21 + U23 + U69 + U72 + U88 + U144 + U180 + U183 + U186 + U189 + U192 + U241</f>
        <v>0</v>
      </c>
    </row>
    <row r="7" spans="1:28" ht="251.25" customHeight="1">
      <c r="A7" s="40"/>
      <c r="B7" s="40"/>
      <c r="C7" s="40"/>
      <c r="D7" s="40" t="s">
        <v>8</v>
      </c>
      <c r="E7" s="56"/>
      <c r="F7" s="56"/>
      <c r="G7" s="40" t="s">
        <v>9</v>
      </c>
      <c r="H7" s="40"/>
      <c r="I7" s="56" t="s">
        <v>10</v>
      </c>
      <c r="J7" s="56"/>
      <c r="K7" s="43">
        <v>0.22159999999999999</v>
      </c>
      <c r="L7" s="40"/>
      <c r="M7" s="40"/>
      <c r="N7" s="40"/>
      <c r="O7" s="40"/>
      <c r="P7" s="56"/>
      <c r="Q7" s="56"/>
      <c r="R7" s="40"/>
      <c r="S7" s="40"/>
      <c r="T7" s="56" t="s">
        <v>10</v>
      </c>
      <c r="U7" s="56"/>
      <c r="V7" s="26"/>
    </row>
    <row r="8" spans="1:28" ht="15" customHeight="1">
      <c r="A8" s="27" t="s">
        <v>11</v>
      </c>
      <c r="B8" s="28" t="s">
        <v>12</v>
      </c>
      <c r="C8" s="27" t="s">
        <v>13</v>
      </c>
      <c r="D8" s="27" t="s">
        <v>14</v>
      </c>
      <c r="E8" s="29" t="s">
        <v>15</v>
      </c>
      <c r="F8" s="28" t="s">
        <v>16</v>
      </c>
      <c r="G8" s="28" t="s">
        <v>17</v>
      </c>
      <c r="H8" s="28" t="s">
        <v>18</v>
      </c>
      <c r="I8" s="28" t="s">
        <v>19</v>
      </c>
      <c r="J8" s="28" t="s">
        <v>20</v>
      </c>
      <c r="K8" s="28" t="s">
        <v>21</v>
      </c>
      <c r="L8" s="27" t="s">
        <v>11</v>
      </c>
      <c r="M8" s="28" t="s">
        <v>12</v>
      </c>
      <c r="N8" s="27" t="s">
        <v>13</v>
      </c>
      <c r="O8" s="27" t="s">
        <v>14</v>
      </c>
      <c r="P8" s="29" t="s">
        <v>15</v>
      </c>
      <c r="Q8" s="28" t="s">
        <v>16</v>
      </c>
      <c r="R8" s="28" t="s">
        <v>17</v>
      </c>
      <c r="S8" s="28" t="s">
        <v>18</v>
      </c>
      <c r="T8" s="28" t="s">
        <v>19</v>
      </c>
      <c r="U8" s="28" t="s">
        <v>20</v>
      </c>
      <c r="V8" s="28" t="s">
        <v>21</v>
      </c>
      <c r="W8" s="57" t="s">
        <v>22</v>
      </c>
      <c r="X8" s="58"/>
      <c r="Y8" s="58"/>
      <c r="Z8" s="58"/>
      <c r="AA8" s="58"/>
      <c r="AB8" s="59"/>
    </row>
    <row r="9" spans="1:28" ht="30" customHeight="1">
      <c r="A9" s="30" t="s">
        <v>23</v>
      </c>
      <c r="B9" s="30" t="s">
        <v>24</v>
      </c>
      <c r="C9" s="30"/>
      <c r="D9" s="30" t="s">
        <v>25</v>
      </c>
      <c r="E9" s="31"/>
      <c r="F9" s="32">
        <v>1</v>
      </c>
      <c r="G9" s="32" t="s">
        <v>26</v>
      </c>
      <c r="H9" s="33" t="s">
        <v>26</v>
      </c>
      <c r="I9" s="34">
        <f>J10 + J12 + J15 + J17 + J19</f>
        <v>95316.97</v>
      </c>
      <c r="J9" s="34">
        <f t="shared" ref="J9:J72" si="0">TRUNC(F9 * I9,2)</f>
        <v>95316.97</v>
      </c>
      <c r="K9" s="33">
        <f>J9 / K6</f>
        <v>2.6493848311993022E-2</v>
      </c>
      <c r="L9" s="30" t="s">
        <v>23</v>
      </c>
      <c r="M9" s="30" t="s">
        <v>24</v>
      </c>
      <c r="N9" s="30"/>
      <c r="O9" s="30" t="s">
        <v>25</v>
      </c>
      <c r="P9" s="31"/>
      <c r="Q9" s="32">
        <v>1</v>
      </c>
      <c r="R9" s="32" t="s">
        <v>26</v>
      </c>
      <c r="S9" s="33" t="s">
        <v>26</v>
      </c>
      <c r="T9" s="34">
        <f>U10 + U12 + U15 + U17 + U19</f>
        <v>0</v>
      </c>
      <c r="U9" s="34">
        <f t="shared" ref="U9:U72" si="1">TRUNC(Q9 * T9,2)</f>
        <v>0</v>
      </c>
      <c r="V9" s="33" t="e">
        <f>U9 / V6</f>
        <v>#DIV/0!</v>
      </c>
      <c r="W9" s="1" t="s">
        <v>14</v>
      </c>
      <c r="X9" s="2" t="s">
        <v>15</v>
      </c>
      <c r="Y9" s="3" t="s">
        <v>16</v>
      </c>
      <c r="Z9" s="3" t="s">
        <v>19</v>
      </c>
      <c r="AA9" s="3" t="s">
        <v>20</v>
      </c>
      <c r="AB9" s="4" t="s">
        <v>27</v>
      </c>
    </row>
    <row r="10" spans="1:28" ht="29.25" customHeight="1">
      <c r="A10" s="30" t="s">
        <v>28</v>
      </c>
      <c r="B10" s="30" t="s">
        <v>24</v>
      </c>
      <c r="C10" s="30"/>
      <c r="D10" s="30" t="s">
        <v>29</v>
      </c>
      <c r="E10" s="31"/>
      <c r="F10" s="32">
        <v>1</v>
      </c>
      <c r="G10" s="32" t="s">
        <v>26</v>
      </c>
      <c r="H10" s="33" t="s">
        <v>26</v>
      </c>
      <c r="I10" s="34">
        <f>J11</f>
        <v>2942.29</v>
      </c>
      <c r="J10" s="34">
        <f t="shared" si="0"/>
        <v>2942.29</v>
      </c>
      <c r="K10" s="33">
        <f>J10 / K6</f>
        <v>8.17824831715632E-4</v>
      </c>
      <c r="L10" s="30" t="s">
        <v>28</v>
      </c>
      <c r="M10" s="30" t="s">
        <v>24</v>
      </c>
      <c r="N10" s="30"/>
      <c r="O10" s="30" t="s">
        <v>29</v>
      </c>
      <c r="P10" s="31"/>
      <c r="Q10" s="32">
        <v>1</v>
      </c>
      <c r="R10" s="24" t="s">
        <v>26</v>
      </c>
      <c r="S10" s="33" t="s">
        <v>26</v>
      </c>
      <c r="T10" s="34">
        <f>U11</f>
        <v>0</v>
      </c>
      <c r="U10" s="34">
        <f t="shared" si="1"/>
        <v>0</v>
      </c>
      <c r="V10" s="33" t="e">
        <f>U10 / V6</f>
        <v>#DIV/0!</v>
      </c>
      <c r="W10" s="5" t="str">
        <f>IF(D10=O10,"OK","ERRO")</f>
        <v>OK</v>
      </c>
      <c r="X10" s="6" t="str">
        <f>IF(E10=P10,"OK","ERRO")</f>
        <v>OK</v>
      </c>
      <c r="Y10" s="6" t="str">
        <f>IF(F10=Q10,"OK","ERRO")</f>
        <v>OK</v>
      </c>
      <c r="Z10" s="6" t="str">
        <f>IF(I10&gt;=T10,"OK","ERRO")</f>
        <v>OK</v>
      </c>
      <c r="AA10" s="6" t="str">
        <f>IF(U10&lt;=J10,"OK","ERRO")</f>
        <v>OK</v>
      </c>
      <c r="AB10" s="7">
        <f>IFERROR(U10/J10,"-")</f>
        <v>0</v>
      </c>
    </row>
    <row r="11" spans="1:28" ht="24" customHeight="1">
      <c r="A11" s="35" t="s">
        <v>30</v>
      </c>
      <c r="B11" s="35" t="s">
        <v>31</v>
      </c>
      <c r="C11" s="35" t="s">
        <v>32</v>
      </c>
      <c r="D11" s="35" t="s">
        <v>33</v>
      </c>
      <c r="E11" s="36" t="s">
        <v>34</v>
      </c>
      <c r="F11" s="37">
        <v>1</v>
      </c>
      <c r="G11" s="38">
        <v>2274.6799999999998</v>
      </c>
      <c r="H11" s="39">
        <v>0.29349999999999998</v>
      </c>
      <c r="I11" s="38">
        <f>TRUNC(TRUNC(G11 * H11, 2) + G11, 2)</f>
        <v>2942.29</v>
      </c>
      <c r="J11" s="38">
        <f t="shared" si="0"/>
        <v>2942.29</v>
      </c>
      <c r="K11" s="39">
        <f>J11 / K6</f>
        <v>8.17824831715632E-4</v>
      </c>
      <c r="L11" s="35" t="s">
        <v>30</v>
      </c>
      <c r="M11" s="35" t="s">
        <v>31</v>
      </c>
      <c r="N11" s="35" t="s">
        <v>32</v>
      </c>
      <c r="O11" s="35" t="s">
        <v>33</v>
      </c>
      <c r="P11" s="36" t="s">
        <v>34</v>
      </c>
      <c r="Q11" s="37">
        <v>1</v>
      </c>
      <c r="R11" s="25"/>
      <c r="S11" s="23"/>
      <c r="T11" s="38">
        <f>TRUNC(TRUNC(R11 * S11, 2) + R11, 2)</f>
        <v>0</v>
      </c>
      <c r="U11" s="38">
        <f t="shared" si="1"/>
        <v>0</v>
      </c>
      <c r="V11" s="39" t="e">
        <f>U11 / V6</f>
        <v>#DIV/0!</v>
      </c>
      <c r="W11" s="5" t="str">
        <f t="shared" ref="W11:W73" si="2">IF(D11=O11,"OK","ERRO")</f>
        <v>OK</v>
      </c>
      <c r="X11" s="6" t="str">
        <f t="shared" ref="X11:X73" si="3">IF(E11=P11,"OK","ERRO")</f>
        <v>OK</v>
      </c>
      <c r="Y11" s="6" t="str">
        <f t="shared" ref="Y11:Y73" si="4">IF(F11=Q11,"OK","ERRO")</f>
        <v>OK</v>
      </c>
      <c r="Z11" s="6" t="str">
        <f t="shared" ref="Z11:Z74" si="5">IF(I11&gt;=T11,"OK","ERRO")</f>
        <v>OK</v>
      </c>
      <c r="AA11" s="6" t="str">
        <f t="shared" ref="AA11:AA73" si="6">IF(S11&lt;=H11,"OK","ERRO")</f>
        <v>OK</v>
      </c>
      <c r="AB11" s="7">
        <f t="shared" ref="AB11:AB74" si="7">IFERROR(U11/J11,"-")</f>
        <v>0</v>
      </c>
    </row>
    <row r="12" spans="1:28">
      <c r="A12" s="30" t="s">
        <v>35</v>
      </c>
      <c r="B12" s="30" t="s">
        <v>24</v>
      </c>
      <c r="C12" s="30"/>
      <c r="D12" s="30" t="s">
        <v>36</v>
      </c>
      <c r="E12" s="31"/>
      <c r="F12" s="32">
        <v>1</v>
      </c>
      <c r="G12" s="32" t="s">
        <v>26</v>
      </c>
      <c r="H12" s="33" t="s">
        <v>26</v>
      </c>
      <c r="I12" s="34">
        <f>J13 + J14</f>
        <v>4582.88</v>
      </c>
      <c r="J12" s="34">
        <f t="shared" si="0"/>
        <v>4582.88</v>
      </c>
      <c r="K12" s="33">
        <f>J12 / K6</f>
        <v>1.2738353679524915E-3</v>
      </c>
      <c r="L12" s="30" t="s">
        <v>35</v>
      </c>
      <c r="M12" s="30" t="s">
        <v>24</v>
      </c>
      <c r="N12" s="30"/>
      <c r="O12" s="30" t="s">
        <v>36</v>
      </c>
      <c r="P12" s="31"/>
      <c r="Q12" s="32">
        <v>1</v>
      </c>
      <c r="R12" s="24"/>
      <c r="S12" s="33" t="s">
        <v>26</v>
      </c>
      <c r="T12" s="34">
        <f>U13 + U14</f>
        <v>0</v>
      </c>
      <c r="U12" s="34">
        <f t="shared" si="1"/>
        <v>0</v>
      </c>
      <c r="V12" s="33" t="e">
        <f>U12 / V6</f>
        <v>#DIV/0!</v>
      </c>
      <c r="W12" s="5" t="str">
        <f t="shared" si="2"/>
        <v>OK</v>
      </c>
      <c r="X12" s="6" t="str">
        <f t="shared" si="3"/>
        <v>OK</v>
      </c>
      <c r="Y12" s="6" t="str">
        <f t="shared" si="4"/>
        <v>OK</v>
      </c>
      <c r="Z12" s="6" t="str">
        <f t="shared" si="5"/>
        <v>OK</v>
      </c>
      <c r="AA12" s="6" t="str">
        <f t="shared" si="6"/>
        <v>OK</v>
      </c>
      <c r="AB12" s="7">
        <f t="shared" si="7"/>
        <v>0</v>
      </c>
    </row>
    <row r="13" spans="1:28" ht="15.75" customHeight="1">
      <c r="A13" s="35" t="s">
        <v>37</v>
      </c>
      <c r="B13" s="35" t="s">
        <v>38</v>
      </c>
      <c r="C13" s="35" t="s">
        <v>32</v>
      </c>
      <c r="D13" s="35" t="s">
        <v>39</v>
      </c>
      <c r="E13" s="36" t="s">
        <v>34</v>
      </c>
      <c r="F13" s="37">
        <v>1</v>
      </c>
      <c r="G13" s="38">
        <v>1687.58</v>
      </c>
      <c r="H13" s="39" t="s">
        <v>26</v>
      </c>
      <c r="I13" s="38">
        <f>TRUNC(TRUNC(G13 * K7, 2) + G13, 2)</f>
        <v>2061.54</v>
      </c>
      <c r="J13" s="38">
        <f t="shared" si="0"/>
        <v>2061.54</v>
      </c>
      <c r="K13" s="39">
        <f>J13 / K6</f>
        <v>5.730157814406616E-4</v>
      </c>
      <c r="L13" s="35" t="s">
        <v>37</v>
      </c>
      <c r="M13" s="35" t="s">
        <v>38</v>
      </c>
      <c r="N13" s="35" t="s">
        <v>32</v>
      </c>
      <c r="O13" s="35" t="s">
        <v>39</v>
      </c>
      <c r="P13" s="36" t="s">
        <v>34</v>
      </c>
      <c r="Q13" s="37">
        <v>1</v>
      </c>
      <c r="R13" s="25"/>
      <c r="S13" s="39" t="s">
        <v>26</v>
      </c>
      <c r="T13" s="38">
        <f>TRUNC(TRUNC(R13 * V7, 2) + R13, 2)</f>
        <v>0</v>
      </c>
      <c r="U13" s="38">
        <f t="shared" si="1"/>
        <v>0</v>
      </c>
      <c r="V13" s="39" t="e">
        <f>U13 / V6</f>
        <v>#DIV/0!</v>
      </c>
      <c r="W13" s="5" t="str">
        <f t="shared" si="2"/>
        <v>OK</v>
      </c>
      <c r="X13" s="6" t="str">
        <f t="shared" si="3"/>
        <v>OK</v>
      </c>
      <c r="Y13" s="6" t="str">
        <f t="shared" si="4"/>
        <v>OK</v>
      </c>
      <c r="Z13" s="6" t="str">
        <f t="shared" si="5"/>
        <v>OK</v>
      </c>
      <c r="AA13" s="6" t="str">
        <f t="shared" si="6"/>
        <v>OK</v>
      </c>
      <c r="AB13" s="7">
        <f t="shared" si="7"/>
        <v>0</v>
      </c>
    </row>
    <row r="14" spans="1:28" ht="39" customHeight="1">
      <c r="A14" s="35" t="s">
        <v>40</v>
      </c>
      <c r="B14" s="35" t="s">
        <v>41</v>
      </c>
      <c r="C14" s="35" t="s">
        <v>32</v>
      </c>
      <c r="D14" s="35" t="s">
        <v>42</v>
      </c>
      <c r="E14" s="36" t="s">
        <v>34</v>
      </c>
      <c r="F14" s="37">
        <v>2</v>
      </c>
      <c r="G14" s="38">
        <v>1031.99</v>
      </c>
      <c r="H14" s="39" t="s">
        <v>26</v>
      </c>
      <c r="I14" s="38">
        <f>TRUNC(TRUNC(G14 * K7, 2) + G14, 2)</f>
        <v>1260.67</v>
      </c>
      <c r="J14" s="38">
        <f t="shared" si="0"/>
        <v>2521.34</v>
      </c>
      <c r="K14" s="39">
        <f>J14 / K6</f>
        <v>7.0081958651182987E-4</v>
      </c>
      <c r="L14" s="35" t="s">
        <v>40</v>
      </c>
      <c r="M14" s="35" t="s">
        <v>41</v>
      </c>
      <c r="N14" s="35" t="s">
        <v>32</v>
      </c>
      <c r="O14" s="35" t="s">
        <v>42</v>
      </c>
      <c r="P14" s="36" t="s">
        <v>34</v>
      </c>
      <c r="Q14" s="37">
        <v>2</v>
      </c>
      <c r="R14" s="25"/>
      <c r="S14" s="39" t="s">
        <v>26</v>
      </c>
      <c r="T14" s="38">
        <f>TRUNC(TRUNC(R14 * V7, 2) + R14, 2)</f>
        <v>0</v>
      </c>
      <c r="U14" s="38">
        <f t="shared" si="1"/>
        <v>0</v>
      </c>
      <c r="V14" s="39" t="e">
        <f>U14 / V6</f>
        <v>#DIV/0!</v>
      </c>
      <c r="W14" s="5" t="str">
        <f t="shared" si="2"/>
        <v>OK</v>
      </c>
      <c r="X14" s="6" t="str">
        <f t="shared" si="3"/>
        <v>OK</v>
      </c>
      <c r="Y14" s="6" t="str">
        <f t="shared" si="4"/>
        <v>OK</v>
      </c>
      <c r="Z14" s="6" t="str">
        <f t="shared" si="5"/>
        <v>OK</v>
      </c>
      <c r="AA14" s="6" t="str">
        <f t="shared" si="6"/>
        <v>OK</v>
      </c>
      <c r="AB14" s="7">
        <f t="shared" si="7"/>
        <v>0</v>
      </c>
    </row>
    <row r="15" spans="1:28" ht="24" customHeight="1">
      <c r="A15" s="30" t="s">
        <v>43</v>
      </c>
      <c r="B15" s="30" t="s">
        <v>24</v>
      </c>
      <c r="C15" s="30"/>
      <c r="D15" s="30" t="s">
        <v>44</v>
      </c>
      <c r="E15" s="31"/>
      <c r="F15" s="32">
        <v>1</v>
      </c>
      <c r="G15" s="32" t="s">
        <v>26</v>
      </c>
      <c r="H15" s="33" t="s">
        <v>26</v>
      </c>
      <c r="I15" s="34">
        <f>J16</f>
        <v>3433.8</v>
      </c>
      <c r="J15" s="34">
        <f t="shared" si="0"/>
        <v>3433.8</v>
      </c>
      <c r="K15" s="33">
        <f>J15 / K6</f>
        <v>9.5444259646232615E-4</v>
      </c>
      <c r="L15" s="30" t="s">
        <v>43</v>
      </c>
      <c r="M15" s="30" t="s">
        <v>24</v>
      </c>
      <c r="N15" s="30"/>
      <c r="O15" s="30" t="s">
        <v>44</v>
      </c>
      <c r="P15" s="31"/>
      <c r="Q15" s="32">
        <v>1</v>
      </c>
      <c r="R15" s="24"/>
      <c r="S15" s="33" t="s">
        <v>26</v>
      </c>
      <c r="T15" s="34">
        <f>U16</f>
        <v>0</v>
      </c>
      <c r="U15" s="34">
        <f t="shared" si="1"/>
        <v>0</v>
      </c>
      <c r="V15" s="33" t="e">
        <f>U15 / V6</f>
        <v>#DIV/0!</v>
      </c>
      <c r="W15" s="5" t="str">
        <f t="shared" si="2"/>
        <v>OK</v>
      </c>
      <c r="X15" s="6" t="str">
        <f t="shared" si="3"/>
        <v>OK</v>
      </c>
      <c r="Y15" s="6" t="str">
        <f t="shared" si="4"/>
        <v>OK</v>
      </c>
      <c r="Z15" s="6" t="str">
        <f t="shared" si="5"/>
        <v>OK</v>
      </c>
      <c r="AA15" s="6" t="str">
        <f t="shared" si="6"/>
        <v>OK</v>
      </c>
      <c r="AB15" s="7">
        <f t="shared" si="7"/>
        <v>0</v>
      </c>
    </row>
    <row r="16" spans="1:28" ht="10.5" customHeight="1">
      <c r="A16" s="35" t="s">
        <v>45</v>
      </c>
      <c r="B16" s="35" t="s">
        <v>46</v>
      </c>
      <c r="C16" s="35" t="s">
        <v>32</v>
      </c>
      <c r="D16" s="35" t="s">
        <v>47</v>
      </c>
      <c r="E16" s="36" t="s">
        <v>34</v>
      </c>
      <c r="F16" s="37">
        <v>30</v>
      </c>
      <c r="G16" s="38">
        <v>93.7</v>
      </c>
      <c r="H16" s="39" t="s">
        <v>26</v>
      </c>
      <c r="I16" s="38">
        <f>TRUNC(TRUNC(G16 * K7, 2) + G16, 2)</f>
        <v>114.46</v>
      </c>
      <c r="J16" s="38">
        <f t="shared" si="0"/>
        <v>3433.8</v>
      </c>
      <c r="K16" s="39">
        <f>J16 / K6</f>
        <v>9.5444259646232615E-4</v>
      </c>
      <c r="L16" s="35" t="s">
        <v>45</v>
      </c>
      <c r="M16" s="35" t="s">
        <v>46</v>
      </c>
      <c r="N16" s="35" t="s">
        <v>32</v>
      </c>
      <c r="O16" s="35" t="s">
        <v>47</v>
      </c>
      <c r="P16" s="36" t="s">
        <v>34</v>
      </c>
      <c r="Q16" s="37">
        <v>30</v>
      </c>
      <c r="R16" s="25"/>
      <c r="S16" s="39" t="s">
        <v>26</v>
      </c>
      <c r="T16" s="38">
        <f>TRUNC(TRUNC(R16 * V7, 2) + R16, 2)</f>
        <v>0</v>
      </c>
      <c r="U16" s="38">
        <f t="shared" si="1"/>
        <v>0</v>
      </c>
      <c r="V16" s="39" t="e">
        <f>U16 / V6</f>
        <v>#DIV/0!</v>
      </c>
      <c r="W16" s="5" t="str">
        <f t="shared" si="2"/>
        <v>OK</v>
      </c>
      <c r="X16" s="6" t="str">
        <f t="shared" si="3"/>
        <v>OK</v>
      </c>
      <c r="Y16" s="6" t="str">
        <f t="shared" si="4"/>
        <v>OK</v>
      </c>
      <c r="Z16" s="6" t="str">
        <f t="shared" si="5"/>
        <v>OK</v>
      </c>
      <c r="AA16" s="6" t="str">
        <f t="shared" si="6"/>
        <v>OK</v>
      </c>
      <c r="AB16" s="7">
        <f t="shared" si="7"/>
        <v>0</v>
      </c>
    </row>
    <row r="17" spans="1:28" ht="26.1" customHeight="1">
      <c r="A17" s="30" t="s">
        <v>48</v>
      </c>
      <c r="B17" s="30" t="s">
        <v>24</v>
      </c>
      <c r="C17" s="30"/>
      <c r="D17" s="30" t="s">
        <v>49</v>
      </c>
      <c r="E17" s="31"/>
      <c r="F17" s="32">
        <v>1</v>
      </c>
      <c r="G17" s="32" t="s">
        <v>26</v>
      </c>
      <c r="H17" s="33" t="s">
        <v>26</v>
      </c>
      <c r="I17" s="34">
        <f>J18</f>
        <v>11390</v>
      </c>
      <c r="J17" s="34">
        <f t="shared" si="0"/>
        <v>11390</v>
      </c>
      <c r="K17" s="33">
        <f>J17 / K6</f>
        <v>3.1659098298403793E-3</v>
      </c>
      <c r="L17" s="30" t="s">
        <v>48</v>
      </c>
      <c r="M17" s="30" t="s">
        <v>24</v>
      </c>
      <c r="N17" s="30"/>
      <c r="O17" s="30" t="s">
        <v>49</v>
      </c>
      <c r="P17" s="31"/>
      <c r="Q17" s="32">
        <v>1</v>
      </c>
      <c r="R17" s="24"/>
      <c r="S17" s="33" t="s">
        <v>26</v>
      </c>
      <c r="T17" s="34">
        <f>U18</f>
        <v>0</v>
      </c>
      <c r="U17" s="34">
        <f t="shared" si="1"/>
        <v>0</v>
      </c>
      <c r="V17" s="33" t="e">
        <f>U17 / V6</f>
        <v>#DIV/0!</v>
      </c>
      <c r="W17" s="5" t="str">
        <f t="shared" si="2"/>
        <v>OK</v>
      </c>
      <c r="X17" s="6" t="str">
        <f t="shared" si="3"/>
        <v>OK</v>
      </c>
      <c r="Y17" s="6" t="str">
        <f t="shared" si="4"/>
        <v>OK</v>
      </c>
      <c r="Z17" s="6" t="str">
        <f t="shared" si="5"/>
        <v>OK</v>
      </c>
      <c r="AA17" s="6" t="str">
        <f t="shared" si="6"/>
        <v>OK</v>
      </c>
      <c r="AB17" s="7">
        <f t="shared" si="7"/>
        <v>0</v>
      </c>
    </row>
    <row r="18" spans="1:28" ht="13.5" customHeight="1">
      <c r="A18" s="35" t="s">
        <v>50</v>
      </c>
      <c r="B18" s="35" t="s">
        <v>51</v>
      </c>
      <c r="C18" s="35" t="s">
        <v>32</v>
      </c>
      <c r="D18" s="35" t="s">
        <v>52</v>
      </c>
      <c r="E18" s="36" t="s">
        <v>53</v>
      </c>
      <c r="F18" s="37">
        <v>1</v>
      </c>
      <c r="G18" s="38">
        <v>9323.84</v>
      </c>
      <c r="H18" s="39" t="s">
        <v>26</v>
      </c>
      <c r="I18" s="38">
        <f>TRUNC(TRUNC(G18 * K7, 2) + G18, 2)</f>
        <v>11390</v>
      </c>
      <c r="J18" s="38">
        <f t="shared" si="0"/>
        <v>11390</v>
      </c>
      <c r="K18" s="39">
        <f>J18 / K6</f>
        <v>3.1659098298403793E-3</v>
      </c>
      <c r="L18" s="35" t="s">
        <v>50</v>
      </c>
      <c r="M18" s="35" t="s">
        <v>51</v>
      </c>
      <c r="N18" s="35" t="s">
        <v>32</v>
      </c>
      <c r="O18" s="35" t="s">
        <v>52</v>
      </c>
      <c r="P18" s="36" t="s">
        <v>53</v>
      </c>
      <c r="Q18" s="37">
        <v>1</v>
      </c>
      <c r="R18" s="25"/>
      <c r="S18" s="39" t="s">
        <v>26</v>
      </c>
      <c r="T18" s="38">
        <f>TRUNC(TRUNC(R18 * V7, 2) + R18, 2)</f>
        <v>0</v>
      </c>
      <c r="U18" s="38">
        <f t="shared" si="1"/>
        <v>0</v>
      </c>
      <c r="V18" s="39" t="e">
        <f>U18 / V6</f>
        <v>#DIV/0!</v>
      </c>
      <c r="W18" s="5" t="str">
        <f t="shared" si="2"/>
        <v>OK</v>
      </c>
      <c r="X18" s="6" t="str">
        <f t="shared" si="3"/>
        <v>OK</v>
      </c>
      <c r="Y18" s="6" t="str">
        <f t="shared" si="4"/>
        <v>OK</v>
      </c>
      <c r="Z18" s="6" t="str">
        <f t="shared" si="5"/>
        <v>OK</v>
      </c>
      <c r="AA18" s="6" t="str">
        <f t="shared" si="6"/>
        <v>OK</v>
      </c>
      <c r="AB18" s="7">
        <f t="shared" si="7"/>
        <v>0</v>
      </c>
    </row>
    <row r="19" spans="1:28" ht="78" customHeight="1">
      <c r="A19" s="30" t="s">
        <v>54</v>
      </c>
      <c r="B19" s="30" t="s">
        <v>24</v>
      </c>
      <c r="C19" s="30"/>
      <c r="D19" s="30" t="s">
        <v>55</v>
      </c>
      <c r="E19" s="31"/>
      <c r="F19" s="32">
        <v>1</v>
      </c>
      <c r="G19" s="32" t="s">
        <v>26</v>
      </c>
      <c r="H19" s="33" t="s">
        <v>26</v>
      </c>
      <c r="I19" s="34">
        <f>J20</f>
        <v>72968</v>
      </c>
      <c r="J19" s="34">
        <f t="shared" si="0"/>
        <v>72968</v>
      </c>
      <c r="K19" s="33">
        <f>J19 / K6</f>
        <v>2.0281835686022195E-2</v>
      </c>
      <c r="L19" s="30" t="s">
        <v>54</v>
      </c>
      <c r="M19" s="30" t="s">
        <v>24</v>
      </c>
      <c r="N19" s="30"/>
      <c r="O19" s="30" t="s">
        <v>55</v>
      </c>
      <c r="P19" s="31"/>
      <c r="Q19" s="32">
        <v>1</v>
      </c>
      <c r="R19" s="24"/>
      <c r="S19" s="33" t="s">
        <v>26</v>
      </c>
      <c r="T19" s="34">
        <f>U20</f>
        <v>0</v>
      </c>
      <c r="U19" s="34">
        <f t="shared" si="1"/>
        <v>0</v>
      </c>
      <c r="V19" s="33" t="e">
        <f>U19 / V6</f>
        <v>#DIV/0!</v>
      </c>
      <c r="W19" s="5" t="str">
        <f t="shared" si="2"/>
        <v>OK</v>
      </c>
      <c r="X19" s="6" t="str">
        <f t="shared" si="3"/>
        <v>OK</v>
      </c>
      <c r="Y19" s="6" t="str">
        <f t="shared" si="4"/>
        <v>OK</v>
      </c>
      <c r="Z19" s="6" t="str">
        <f t="shared" si="5"/>
        <v>OK</v>
      </c>
      <c r="AA19" s="6" t="str">
        <f t="shared" si="6"/>
        <v>OK</v>
      </c>
      <c r="AB19" s="7">
        <f t="shared" si="7"/>
        <v>0</v>
      </c>
    </row>
    <row r="20" spans="1:28" ht="24" customHeight="1">
      <c r="A20" s="35" t="s">
        <v>56</v>
      </c>
      <c r="B20" s="35" t="s">
        <v>57</v>
      </c>
      <c r="C20" s="35" t="s">
        <v>32</v>
      </c>
      <c r="D20" s="35" t="s">
        <v>58</v>
      </c>
      <c r="E20" s="36" t="s">
        <v>59</v>
      </c>
      <c r="F20" s="37">
        <v>2800</v>
      </c>
      <c r="G20" s="38">
        <v>21.34</v>
      </c>
      <c r="H20" s="39" t="s">
        <v>26</v>
      </c>
      <c r="I20" s="38">
        <f>TRUNC(TRUNC(G20 * K7, 2) + G20, 2)</f>
        <v>26.06</v>
      </c>
      <c r="J20" s="38">
        <f t="shared" si="0"/>
        <v>72968</v>
      </c>
      <c r="K20" s="39">
        <f>J20 / K6</f>
        <v>2.0281835686022195E-2</v>
      </c>
      <c r="L20" s="35" t="s">
        <v>56</v>
      </c>
      <c r="M20" s="35" t="s">
        <v>57</v>
      </c>
      <c r="N20" s="35" t="s">
        <v>32</v>
      </c>
      <c r="O20" s="35" t="s">
        <v>58</v>
      </c>
      <c r="P20" s="36" t="s">
        <v>59</v>
      </c>
      <c r="Q20" s="37">
        <v>2800</v>
      </c>
      <c r="R20" s="25"/>
      <c r="S20" s="39" t="s">
        <v>26</v>
      </c>
      <c r="T20" s="38">
        <f>TRUNC(TRUNC(R20 * V7, 2) + R20, 2)</f>
        <v>0</v>
      </c>
      <c r="U20" s="38">
        <f t="shared" si="1"/>
        <v>0</v>
      </c>
      <c r="V20" s="39" t="e">
        <f>U20 / V6</f>
        <v>#DIV/0!</v>
      </c>
      <c r="W20" s="5" t="str">
        <f t="shared" si="2"/>
        <v>OK</v>
      </c>
      <c r="X20" s="6" t="str">
        <f t="shared" si="3"/>
        <v>OK</v>
      </c>
      <c r="Y20" s="6" t="str">
        <f t="shared" si="4"/>
        <v>OK</v>
      </c>
      <c r="Z20" s="6" t="str">
        <f t="shared" si="5"/>
        <v>OK</v>
      </c>
      <c r="AA20" s="6" t="str">
        <f t="shared" si="6"/>
        <v>OK</v>
      </c>
      <c r="AB20" s="7">
        <f t="shared" si="7"/>
        <v>0</v>
      </c>
    </row>
    <row r="21" spans="1:28" ht="24" customHeight="1">
      <c r="A21" s="30" t="s">
        <v>60</v>
      </c>
      <c r="B21" s="30" t="s">
        <v>24</v>
      </c>
      <c r="C21" s="30"/>
      <c r="D21" s="30" t="s">
        <v>61</v>
      </c>
      <c r="E21" s="31"/>
      <c r="F21" s="32">
        <v>1</v>
      </c>
      <c r="G21" s="32" t="s">
        <v>26</v>
      </c>
      <c r="H21" s="33" t="s">
        <v>26</v>
      </c>
      <c r="I21" s="34">
        <f>J22</f>
        <v>826096.68</v>
      </c>
      <c r="J21" s="34">
        <f t="shared" si="0"/>
        <v>826096.68</v>
      </c>
      <c r="K21" s="33">
        <f>J21 / K6</f>
        <v>0.22961787529503971</v>
      </c>
      <c r="L21" s="30" t="s">
        <v>60</v>
      </c>
      <c r="M21" s="30" t="s">
        <v>24</v>
      </c>
      <c r="N21" s="30"/>
      <c r="O21" s="30" t="s">
        <v>61</v>
      </c>
      <c r="P21" s="31"/>
      <c r="Q21" s="32">
        <v>1</v>
      </c>
      <c r="R21" s="24"/>
      <c r="S21" s="33" t="s">
        <v>26</v>
      </c>
      <c r="T21" s="34">
        <f>U22</f>
        <v>0</v>
      </c>
      <c r="U21" s="34">
        <f t="shared" si="1"/>
        <v>0</v>
      </c>
      <c r="V21" s="33" t="e">
        <f>U21 / V6</f>
        <v>#DIV/0!</v>
      </c>
      <c r="W21" s="5" t="str">
        <f t="shared" si="2"/>
        <v>OK</v>
      </c>
      <c r="X21" s="6" t="str">
        <f t="shared" si="3"/>
        <v>OK</v>
      </c>
      <c r="Y21" s="6" t="str">
        <f t="shared" si="4"/>
        <v>OK</v>
      </c>
      <c r="Z21" s="6" t="str">
        <f t="shared" si="5"/>
        <v>OK</v>
      </c>
      <c r="AA21" s="6" t="str">
        <f t="shared" si="6"/>
        <v>OK</v>
      </c>
      <c r="AB21" s="7">
        <f t="shared" si="7"/>
        <v>0</v>
      </c>
    </row>
    <row r="22" spans="1:28" ht="26.1" customHeight="1">
      <c r="A22" s="35" t="s">
        <v>62</v>
      </c>
      <c r="B22" s="35" t="s">
        <v>63</v>
      </c>
      <c r="C22" s="35" t="s">
        <v>32</v>
      </c>
      <c r="D22" s="35" t="s">
        <v>64</v>
      </c>
      <c r="E22" s="36" t="s">
        <v>34</v>
      </c>
      <c r="F22" s="37">
        <v>1</v>
      </c>
      <c r="G22" s="38">
        <v>676241.56</v>
      </c>
      <c r="H22" s="39" t="s">
        <v>26</v>
      </c>
      <c r="I22" s="38">
        <f>TRUNC(TRUNC(G22 * K7, 2) + G22, 2)</f>
        <v>826096.68</v>
      </c>
      <c r="J22" s="38">
        <f t="shared" si="0"/>
        <v>826096.68</v>
      </c>
      <c r="K22" s="39">
        <f>J22 / K6</f>
        <v>0.22961787529503971</v>
      </c>
      <c r="L22" s="35" t="s">
        <v>62</v>
      </c>
      <c r="M22" s="35" t="s">
        <v>63</v>
      </c>
      <c r="N22" s="35" t="s">
        <v>32</v>
      </c>
      <c r="O22" s="35" t="s">
        <v>64</v>
      </c>
      <c r="P22" s="36" t="s">
        <v>34</v>
      </c>
      <c r="Q22" s="37">
        <v>1</v>
      </c>
      <c r="R22" s="25"/>
      <c r="S22" s="39" t="s">
        <v>26</v>
      </c>
      <c r="T22" s="38">
        <f>TRUNC(TRUNC(R22 * V7, 2) + R22, 2)</f>
        <v>0</v>
      </c>
      <c r="U22" s="38">
        <f t="shared" si="1"/>
        <v>0</v>
      </c>
      <c r="V22" s="39" t="e">
        <f>U22 / V6</f>
        <v>#DIV/0!</v>
      </c>
      <c r="W22" s="5" t="str">
        <f t="shared" si="2"/>
        <v>OK</v>
      </c>
      <c r="X22" s="6" t="str">
        <f t="shared" si="3"/>
        <v>OK</v>
      </c>
      <c r="Y22" s="6" t="str">
        <f t="shared" si="4"/>
        <v>OK</v>
      </c>
      <c r="Z22" s="6" t="str">
        <f t="shared" si="5"/>
        <v>OK</v>
      </c>
      <c r="AA22" s="6" t="str">
        <f t="shared" si="6"/>
        <v>OK</v>
      </c>
      <c r="AB22" s="7">
        <f t="shared" si="7"/>
        <v>0</v>
      </c>
    </row>
    <row r="23" spans="1:28">
      <c r="A23" s="30" t="s">
        <v>65</v>
      </c>
      <c r="B23" s="30" t="s">
        <v>24</v>
      </c>
      <c r="C23" s="30"/>
      <c r="D23" s="30" t="s">
        <v>66</v>
      </c>
      <c r="E23" s="31"/>
      <c r="F23" s="32">
        <v>1</v>
      </c>
      <c r="G23" s="32" t="s">
        <v>26</v>
      </c>
      <c r="H23" s="33" t="s">
        <v>26</v>
      </c>
      <c r="I23" s="34">
        <f>J24 + J26 + J28 + J33 + J41 + J61</f>
        <v>327922.35000000003</v>
      </c>
      <c r="J23" s="34">
        <f t="shared" si="0"/>
        <v>327922.34999999998</v>
      </c>
      <c r="K23" s="33">
        <f>J23 / K6</f>
        <v>9.1147725310742514E-2</v>
      </c>
      <c r="L23" s="30" t="s">
        <v>65</v>
      </c>
      <c r="M23" s="30" t="s">
        <v>24</v>
      </c>
      <c r="N23" s="30"/>
      <c r="O23" s="30" t="s">
        <v>66</v>
      </c>
      <c r="P23" s="31"/>
      <c r="Q23" s="32">
        <v>1</v>
      </c>
      <c r="R23" s="24"/>
      <c r="S23" s="33" t="s">
        <v>26</v>
      </c>
      <c r="T23" s="34">
        <f>U24 + U26 + U28 + U33 + U41 + U61</f>
        <v>0</v>
      </c>
      <c r="U23" s="34">
        <f t="shared" si="1"/>
        <v>0</v>
      </c>
      <c r="V23" s="33" t="e">
        <f>U23 / V6</f>
        <v>#DIV/0!</v>
      </c>
      <c r="W23" s="5" t="str">
        <f t="shared" si="2"/>
        <v>OK</v>
      </c>
      <c r="X23" s="6" t="str">
        <f t="shared" si="3"/>
        <v>OK</v>
      </c>
      <c r="Y23" s="6" t="str">
        <f t="shared" si="4"/>
        <v>OK</v>
      </c>
      <c r="Z23" s="6" t="str">
        <f t="shared" si="5"/>
        <v>OK</v>
      </c>
      <c r="AA23" s="6" t="str">
        <f t="shared" si="6"/>
        <v>OK</v>
      </c>
      <c r="AB23" s="7">
        <f t="shared" si="7"/>
        <v>0</v>
      </c>
    </row>
    <row r="24" spans="1:28" ht="26.1" customHeight="1">
      <c r="A24" s="30" t="s">
        <v>67</v>
      </c>
      <c r="B24" s="30" t="s">
        <v>24</v>
      </c>
      <c r="C24" s="30"/>
      <c r="D24" s="30" t="s">
        <v>68</v>
      </c>
      <c r="E24" s="31"/>
      <c r="F24" s="32">
        <v>1</v>
      </c>
      <c r="G24" s="32" t="s">
        <v>26</v>
      </c>
      <c r="H24" s="33" t="s">
        <v>26</v>
      </c>
      <c r="I24" s="34">
        <f>J25</f>
        <v>1389.15</v>
      </c>
      <c r="J24" s="34">
        <f t="shared" si="0"/>
        <v>1389.15</v>
      </c>
      <c r="K24" s="33">
        <f>J24 / K6</f>
        <v>3.8612147850068158E-4</v>
      </c>
      <c r="L24" s="30" t="s">
        <v>67</v>
      </c>
      <c r="M24" s="30" t="s">
        <v>24</v>
      </c>
      <c r="N24" s="30"/>
      <c r="O24" s="30" t="s">
        <v>68</v>
      </c>
      <c r="P24" s="31"/>
      <c r="Q24" s="32">
        <v>1</v>
      </c>
      <c r="R24" s="24"/>
      <c r="S24" s="33" t="s">
        <v>26</v>
      </c>
      <c r="T24" s="34">
        <f>U25</f>
        <v>0</v>
      </c>
      <c r="U24" s="34">
        <f t="shared" si="1"/>
        <v>0</v>
      </c>
      <c r="V24" s="33" t="e">
        <f>U24 / V6</f>
        <v>#DIV/0!</v>
      </c>
      <c r="W24" s="5" t="str">
        <f t="shared" si="2"/>
        <v>OK</v>
      </c>
      <c r="X24" s="6" t="str">
        <f t="shared" si="3"/>
        <v>OK</v>
      </c>
      <c r="Y24" s="6" t="str">
        <f t="shared" si="4"/>
        <v>OK</v>
      </c>
      <c r="Z24" s="6" t="str">
        <f t="shared" si="5"/>
        <v>OK</v>
      </c>
      <c r="AA24" s="6" t="str">
        <f t="shared" si="6"/>
        <v>OK</v>
      </c>
      <c r="AB24" s="7">
        <f t="shared" si="7"/>
        <v>0</v>
      </c>
    </row>
    <row r="25" spans="1:28" ht="26.1" customHeight="1">
      <c r="A25" s="35" t="s">
        <v>69</v>
      </c>
      <c r="B25" s="35" t="s">
        <v>70</v>
      </c>
      <c r="C25" s="35" t="s">
        <v>71</v>
      </c>
      <c r="D25" s="35" t="s">
        <v>72</v>
      </c>
      <c r="E25" s="36" t="s">
        <v>73</v>
      </c>
      <c r="F25" s="37">
        <v>2.25</v>
      </c>
      <c r="G25" s="38">
        <v>505.41</v>
      </c>
      <c r="H25" s="39" t="s">
        <v>26</v>
      </c>
      <c r="I25" s="38">
        <f>TRUNC(TRUNC(G25 * K7, 2) + G25, 2)</f>
        <v>617.4</v>
      </c>
      <c r="J25" s="38">
        <f t="shared" si="0"/>
        <v>1389.15</v>
      </c>
      <c r="K25" s="39">
        <f>J25 / K6</f>
        <v>3.8612147850068158E-4</v>
      </c>
      <c r="L25" s="35" t="s">
        <v>69</v>
      </c>
      <c r="M25" s="35" t="s">
        <v>70</v>
      </c>
      <c r="N25" s="35" t="s">
        <v>71</v>
      </c>
      <c r="O25" s="35" t="s">
        <v>72</v>
      </c>
      <c r="P25" s="36" t="s">
        <v>73</v>
      </c>
      <c r="Q25" s="37">
        <v>2.25</v>
      </c>
      <c r="R25" s="25"/>
      <c r="S25" s="39" t="s">
        <v>26</v>
      </c>
      <c r="T25" s="38">
        <f>TRUNC(TRUNC(R25 * V7, 2) + R25, 2)</f>
        <v>0</v>
      </c>
      <c r="U25" s="38">
        <f t="shared" si="1"/>
        <v>0</v>
      </c>
      <c r="V25" s="39" t="e">
        <f>U25 / V6</f>
        <v>#DIV/0!</v>
      </c>
      <c r="W25" s="5" t="str">
        <f t="shared" si="2"/>
        <v>OK</v>
      </c>
      <c r="X25" s="6" t="str">
        <f t="shared" si="3"/>
        <v>OK</v>
      </c>
      <c r="Y25" s="6" t="str">
        <f t="shared" si="4"/>
        <v>OK</v>
      </c>
      <c r="Z25" s="6" t="str">
        <f t="shared" si="5"/>
        <v>OK</v>
      </c>
      <c r="AA25" s="6" t="str">
        <f t="shared" si="6"/>
        <v>OK</v>
      </c>
      <c r="AB25" s="7">
        <f t="shared" si="7"/>
        <v>0</v>
      </c>
    </row>
    <row r="26" spans="1:28">
      <c r="A26" s="30" t="s">
        <v>74</v>
      </c>
      <c r="B26" s="30" t="s">
        <v>24</v>
      </c>
      <c r="C26" s="30"/>
      <c r="D26" s="30" t="s">
        <v>75</v>
      </c>
      <c r="E26" s="31"/>
      <c r="F26" s="32">
        <v>1</v>
      </c>
      <c r="G26" s="32" t="s">
        <v>26</v>
      </c>
      <c r="H26" s="33" t="s">
        <v>26</v>
      </c>
      <c r="I26" s="34">
        <f>J27</f>
        <v>10761.02</v>
      </c>
      <c r="J26" s="34">
        <f t="shared" si="0"/>
        <v>10761.02</v>
      </c>
      <c r="K26" s="33">
        <f>J26 / K6</f>
        <v>2.9910815625205371E-3</v>
      </c>
      <c r="L26" s="30" t="s">
        <v>74</v>
      </c>
      <c r="M26" s="30" t="s">
        <v>24</v>
      </c>
      <c r="N26" s="30"/>
      <c r="O26" s="30" t="s">
        <v>75</v>
      </c>
      <c r="P26" s="31"/>
      <c r="Q26" s="32">
        <v>1</v>
      </c>
      <c r="R26" s="24"/>
      <c r="S26" s="33" t="s">
        <v>26</v>
      </c>
      <c r="T26" s="34">
        <f>U27</f>
        <v>0</v>
      </c>
      <c r="U26" s="34">
        <f t="shared" si="1"/>
        <v>0</v>
      </c>
      <c r="V26" s="33" t="e">
        <f>U26 / V6</f>
        <v>#DIV/0!</v>
      </c>
      <c r="W26" s="5" t="str">
        <f t="shared" si="2"/>
        <v>OK</v>
      </c>
      <c r="X26" s="6" t="str">
        <f t="shared" si="3"/>
        <v>OK</v>
      </c>
      <c r="Y26" s="6" t="str">
        <f t="shared" si="4"/>
        <v>OK</v>
      </c>
      <c r="Z26" s="6" t="str">
        <f t="shared" si="5"/>
        <v>OK</v>
      </c>
      <c r="AA26" s="6" t="str">
        <f t="shared" si="6"/>
        <v>OK</v>
      </c>
      <c r="AB26" s="7">
        <f t="shared" si="7"/>
        <v>0</v>
      </c>
    </row>
    <row r="27" spans="1:28" ht="65.099999999999994" customHeight="1">
      <c r="A27" s="35" t="s">
        <v>76</v>
      </c>
      <c r="B27" s="35" t="s">
        <v>77</v>
      </c>
      <c r="C27" s="35" t="s">
        <v>32</v>
      </c>
      <c r="D27" s="35" t="s">
        <v>78</v>
      </c>
      <c r="E27" s="36" t="s">
        <v>79</v>
      </c>
      <c r="F27" s="37">
        <v>1</v>
      </c>
      <c r="G27" s="38">
        <v>8808.9599999999991</v>
      </c>
      <c r="H27" s="39" t="s">
        <v>26</v>
      </c>
      <c r="I27" s="38">
        <f>TRUNC(TRUNC(G27 * K7, 2) + G27, 2)</f>
        <v>10761.02</v>
      </c>
      <c r="J27" s="38">
        <f t="shared" si="0"/>
        <v>10761.02</v>
      </c>
      <c r="K27" s="39">
        <f>J27 / K6</f>
        <v>2.9910815625205371E-3</v>
      </c>
      <c r="L27" s="35" t="s">
        <v>76</v>
      </c>
      <c r="M27" s="35" t="s">
        <v>77</v>
      </c>
      <c r="N27" s="35" t="s">
        <v>32</v>
      </c>
      <c r="O27" s="35" t="s">
        <v>78</v>
      </c>
      <c r="P27" s="36" t="s">
        <v>79</v>
      </c>
      <c r="Q27" s="37">
        <v>1</v>
      </c>
      <c r="R27" s="25"/>
      <c r="S27" s="39" t="s">
        <v>26</v>
      </c>
      <c r="T27" s="38">
        <f>TRUNC(TRUNC(R27 * V7, 2) + R27, 2)</f>
        <v>0</v>
      </c>
      <c r="U27" s="38">
        <f t="shared" si="1"/>
        <v>0</v>
      </c>
      <c r="V27" s="39" t="e">
        <f>U27 / V6</f>
        <v>#DIV/0!</v>
      </c>
      <c r="W27" s="5" t="str">
        <f t="shared" si="2"/>
        <v>OK</v>
      </c>
      <c r="X27" s="6" t="str">
        <f t="shared" si="3"/>
        <v>OK</v>
      </c>
      <c r="Y27" s="6" t="str">
        <f t="shared" si="4"/>
        <v>OK</v>
      </c>
      <c r="Z27" s="6" t="str">
        <f t="shared" si="5"/>
        <v>OK</v>
      </c>
      <c r="AA27" s="6" t="str">
        <f t="shared" si="6"/>
        <v>OK</v>
      </c>
      <c r="AB27" s="7">
        <f t="shared" si="7"/>
        <v>0</v>
      </c>
    </row>
    <row r="28" spans="1:28">
      <c r="A28" s="30" t="s">
        <v>80</v>
      </c>
      <c r="B28" s="30" t="s">
        <v>24</v>
      </c>
      <c r="C28" s="30"/>
      <c r="D28" s="30" t="s">
        <v>81</v>
      </c>
      <c r="E28" s="31"/>
      <c r="F28" s="32">
        <v>1</v>
      </c>
      <c r="G28" s="32" t="s">
        <v>26</v>
      </c>
      <c r="H28" s="33" t="s">
        <v>26</v>
      </c>
      <c r="I28" s="34">
        <f>J29 + J30 + J31 + J32</f>
        <v>31359.279999999999</v>
      </c>
      <c r="J28" s="34">
        <f t="shared" si="0"/>
        <v>31359.279999999999</v>
      </c>
      <c r="K28" s="33">
        <f>J28 / K6</f>
        <v>8.7164752246459004E-3</v>
      </c>
      <c r="L28" s="30" t="s">
        <v>80</v>
      </c>
      <c r="M28" s="30" t="s">
        <v>24</v>
      </c>
      <c r="N28" s="30"/>
      <c r="O28" s="30" t="s">
        <v>81</v>
      </c>
      <c r="P28" s="31"/>
      <c r="Q28" s="32">
        <v>1</v>
      </c>
      <c r="R28" s="24"/>
      <c r="S28" s="33" t="s">
        <v>26</v>
      </c>
      <c r="T28" s="34">
        <f>U29 + U30 + U31 + U32</f>
        <v>0</v>
      </c>
      <c r="U28" s="34">
        <f t="shared" si="1"/>
        <v>0</v>
      </c>
      <c r="V28" s="33" t="e">
        <f>U28 / V6</f>
        <v>#DIV/0!</v>
      </c>
      <c r="W28" s="5" t="str">
        <f t="shared" si="2"/>
        <v>OK</v>
      </c>
      <c r="X28" s="6" t="str">
        <f t="shared" si="3"/>
        <v>OK</v>
      </c>
      <c r="Y28" s="6" t="str">
        <f t="shared" si="4"/>
        <v>OK</v>
      </c>
      <c r="Z28" s="6" t="str">
        <f t="shared" si="5"/>
        <v>OK</v>
      </c>
      <c r="AA28" s="6" t="str">
        <f t="shared" si="6"/>
        <v>OK</v>
      </c>
      <c r="AB28" s="7">
        <f t="shared" si="7"/>
        <v>0</v>
      </c>
    </row>
    <row r="29" spans="1:28" ht="24" customHeight="1">
      <c r="A29" s="35" t="s">
        <v>82</v>
      </c>
      <c r="B29" s="35" t="s">
        <v>83</v>
      </c>
      <c r="C29" s="35" t="s">
        <v>71</v>
      </c>
      <c r="D29" s="35" t="s">
        <v>84</v>
      </c>
      <c r="E29" s="36" t="s">
        <v>73</v>
      </c>
      <c r="F29" s="37">
        <v>208.36</v>
      </c>
      <c r="G29" s="38">
        <v>85.41</v>
      </c>
      <c r="H29" s="39" t="s">
        <v>26</v>
      </c>
      <c r="I29" s="38">
        <f>TRUNC(TRUNC(G29 * K7, 2) + G29, 2)</f>
        <v>104.33</v>
      </c>
      <c r="J29" s="38">
        <f t="shared" si="0"/>
        <v>21738.19</v>
      </c>
      <c r="K29" s="39">
        <f>J29 / K6</f>
        <v>6.042243143453716E-3</v>
      </c>
      <c r="L29" s="35" t="s">
        <v>82</v>
      </c>
      <c r="M29" s="35" t="s">
        <v>83</v>
      </c>
      <c r="N29" s="35" t="s">
        <v>71</v>
      </c>
      <c r="O29" s="35" t="s">
        <v>84</v>
      </c>
      <c r="P29" s="36" t="s">
        <v>73</v>
      </c>
      <c r="Q29" s="37">
        <v>208.36</v>
      </c>
      <c r="R29" s="25"/>
      <c r="S29" s="39" t="s">
        <v>26</v>
      </c>
      <c r="T29" s="38">
        <f>TRUNC(TRUNC(R29 * V7, 2) + R29, 2)</f>
        <v>0</v>
      </c>
      <c r="U29" s="38">
        <f t="shared" si="1"/>
        <v>0</v>
      </c>
      <c r="V29" s="39" t="e">
        <f>U29 / V6</f>
        <v>#DIV/0!</v>
      </c>
      <c r="W29" s="5" t="str">
        <f t="shared" si="2"/>
        <v>OK</v>
      </c>
      <c r="X29" s="6" t="str">
        <f t="shared" si="3"/>
        <v>OK</v>
      </c>
      <c r="Y29" s="6" t="str">
        <f t="shared" si="4"/>
        <v>OK</v>
      </c>
      <c r="Z29" s="6" t="str">
        <f t="shared" si="5"/>
        <v>OK</v>
      </c>
      <c r="AA29" s="6" t="str">
        <f t="shared" si="6"/>
        <v>OK</v>
      </c>
      <c r="AB29" s="7">
        <f t="shared" si="7"/>
        <v>0</v>
      </c>
    </row>
    <row r="30" spans="1:28" ht="26.1" customHeight="1">
      <c r="A30" s="35" t="s">
        <v>85</v>
      </c>
      <c r="B30" s="35" t="s">
        <v>86</v>
      </c>
      <c r="C30" s="35" t="s">
        <v>32</v>
      </c>
      <c r="D30" s="35" t="s">
        <v>87</v>
      </c>
      <c r="E30" s="36" t="s">
        <v>59</v>
      </c>
      <c r="F30" s="37">
        <v>200</v>
      </c>
      <c r="G30" s="38">
        <v>29.59</v>
      </c>
      <c r="H30" s="39" t="s">
        <v>26</v>
      </c>
      <c r="I30" s="38">
        <f>TRUNC(TRUNC(G30 * K7, 2) + G30, 2)</f>
        <v>36.14</v>
      </c>
      <c r="J30" s="38">
        <f t="shared" si="0"/>
        <v>7228</v>
      </c>
      <c r="K30" s="39">
        <f>J30 / K6</f>
        <v>2.0090602502270643E-3</v>
      </c>
      <c r="L30" s="35" t="s">
        <v>85</v>
      </c>
      <c r="M30" s="35" t="s">
        <v>86</v>
      </c>
      <c r="N30" s="35" t="s">
        <v>32</v>
      </c>
      <c r="O30" s="35" t="s">
        <v>87</v>
      </c>
      <c r="P30" s="36" t="s">
        <v>59</v>
      </c>
      <c r="Q30" s="37">
        <v>200</v>
      </c>
      <c r="R30" s="25"/>
      <c r="S30" s="39" t="s">
        <v>26</v>
      </c>
      <c r="T30" s="38">
        <f>TRUNC(TRUNC(R30 * V7, 2) + R30, 2)</f>
        <v>0</v>
      </c>
      <c r="U30" s="38">
        <f t="shared" si="1"/>
        <v>0</v>
      </c>
      <c r="V30" s="39" t="e">
        <f>U30 / V6</f>
        <v>#DIV/0!</v>
      </c>
      <c r="W30" s="5" t="str">
        <f t="shared" si="2"/>
        <v>OK</v>
      </c>
      <c r="X30" s="6" t="str">
        <f t="shared" si="3"/>
        <v>OK</v>
      </c>
      <c r="Y30" s="6" t="str">
        <f t="shared" si="4"/>
        <v>OK</v>
      </c>
      <c r="Z30" s="6" t="str">
        <f t="shared" si="5"/>
        <v>OK</v>
      </c>
      <c r="AA30" s="6" t="str">
        <f t="shared" si="6"/>
        <v>OK</v>
      </c>
      <c r="AB30" s="7">
        <f t="shared" si="7"/>
        <v>0</v>
      </c>
    </row>
    <row r="31" spans="1:28" ht="24" customHeight="1">
      <c r="A31" s="35" t="s">
        <v>88</v>
      </c>
      <c r="B31" s="35" t="s">
        <v>89</v>
      </c>
      <c r="C31" s="35" t="s">
        <v>32</v>
      </c>
      <c r="D31" s="35" t="s">
        <v>90</v>
      </c>
      <c r="E31" s="36" t="s">
        <v>73</v>
      </c>
      <c r="F31" s="37">
        <v>208</v>
      </c>
      <c r="G31" s="38">
        <v>3.03</v>
      </c>
      <c r="H31" s="39" t="s">
        <v>26</v>
      </c>
      <c r="I31" s="38">
        <f>TRUNC(TRUNC(G31 * K7, 2) + G31, 2)</f>
        <v>3.7</v>
      </c>
      <c r="J31" s="38">
        <f t="shared" si="0"/>
        <v>769.6</v>
      </c>
      <c r="K31" s="39">
        <f>J31 / K6</f>
        <v>2.1391432880115503E-4</v>
      </c>
      <c r="L31" s="35" t="s">
        <v>88</v>
      </c>
      <c r="M31" s="35" t="s">
        <v>89</v>
      </c>
      <c r="N31" s="35" t="s">
        <v>32</v>
      </c>
      <c r="O31" s="35" t="s">
        <v>90</v>
      </c>
      <c r="P31" s="36" t="s">
        <v>73</v>
      </c>
      <c r="Q31" s="37">
        <v>208</v>
      </c>
      <c r="R31" s="25"/>
      <c r="S31" s="39" t="s">
        <v>26</v>
      </c>
      <c r="T31" s="38">
        <f>TRUNC(TRUNC(R31 * V7, 2) + R31, 2)</f>
        <v>0</v>
      </c>
      <c r="U31" s="38">
        <f t="shared" si="1"/>
        <v>0</v>
      </c>
      <c r="V31" s="39" t="e">
        <f>U31 / V6</f>
        <v>#DIV/0!</v>
      </c>
      <c r="W31" s="5" t="str">
        <f t="shared" si="2"/>
        <v>OK</v>
      </c>
      <c r="X31" s="6" t="str">
        <f t="shared" si="3"/>
        <v>OK</v>
      </c>
      <c r="Y31" s="6" t="str">
        <f t="shared" si="4"/>
        <v>OK</v>
      </c>
      <c r="Z31" s="6" t="str">
        <f t="shared" si="5"/>
        <v>OK</v>
      </c>
      <c r="AA31" s="6" t="str">
        <f t="shared" si="6"/>
        <v>OK</v>
      </c>
      <c r="AB31" s="7">
        <f t="shared" si="7"/>
        <v>0</v>
      </c>
    </row>
    <row r="32" spans="1:28" ht="24" customHeight="1">
      <c r="A32" s="35" t="s">
        <v>91</v>
      </c>
      <c r="B32" s="35" t="s">
        <v>92</v>
      </c>
      <c r="C32" s="35" t="s">
        <v>32</v>
      </c>
      <c r="D32" s="35" t="s">
        <v>93</v>
      </c>
      <c r="E32" s="36" t="s">
        <v>73</v>
      </c>
      <c r="F32" s="37">
        <v>11</v>
      </c>
      <c r="G32" s="38">
        <v>120.82</v>
      </c>
      <c r="H32" s="39" t="s">
        <v>26</v>
      </c>
      <c r="I32" s="38">
        <f>TRUNC(TRUNC(G32 * K7, 2) + G32, 2)</f>
        <v>147.59</v>
      </c>
      <c r="J32" s="38">
        <f t="shared" si="0"/>
        <v>1623.49</v>
      </c>
      <c r="K32" s="39">
        <f>J32 / K6</f>
        <v>4.5125750216396465E-4</v>
      </c>
      <c r="L32" s="35" t="s">
        <v>91</v>
      </c>
      <c r="M32" s="35" t="s">
        <v>92</v>
      </c>
      <c r="N32" s="35" t="s">
        <v>32</v>
      </c>
      <c r="O32" s="35" t="s">
        <v>93</v>
      </c>
      <c r="P32" s="36" t="s">
        <v>73</v>
      </c>
      <c r="Q32" s="37">
        <v>11</v>
      </c>
      <c r="R32" s="25"/>
      <c r="S32" s="39" t="s">
        <v>26</v>
      </c>
      <c r="T32" s="38">
        <f>TRUNC(TRUNC(R32 * V7, 2) + R32, 2)</f>
        <v>0</v>
      </c>
      <c r="U32" s="38">
        <f t="shared" si="1"/>
        <v>0</v>
      </c>
      <c r="V32" s="39" t="e">
        <f>U32 / V6</f>
        <v>#DIV/0!</v>
      </c>
      <c r="W32" s="5" t="str">
        <f t="shared" si="2"/>
        <v>OK</v>
      </c>
      <c r="X32" s="6" t="str">
        <f t="shared" si="3"/>
        <v>OK</v>
      </c>
      <c r="Y32" s="6" t="str">
        <f t="shared" si="4"/>
        <v>OK</v>
      </c>
      <c r="Z32" s="6" t="str">
        <f t="shared" si="5"/>
        <v>OK</v>
      </c>
      <c r="AA32" s="6" t="str">
        <f t="shared" si="6"/>
        <v>OK</v>
      </c>
      <c r="AB32" s="7">
        <f t="shared" si="7"/>
        <v>0</v>
      </c>
    </row>
    <row r="33" spans="1:28" ht="24" customHeight="1">
      <c r="A33" s="30" t="s">
        <v>94</v>
      </c>
      <c r="B33" s="30" t="s">
        <v>24</v>
      </c>
      <c r="C33" s="30"/>
      <c r="D33" s="30" t="s">
        <v>95</v>
      </c>
      <c r="E33" s="31"/>
      <c r="F33" s="32">
        <v>1</v>
      </c>
      <c r="G33" s="32" t="s">
        <v>26</v>
      </c>
      <c r="H33" s="33" t="s">
        <v>26</v>
      </c>
      <c r="I33" s="34">
        <f>J34 + J35 + J36 + J37 + J38 + J39 + J40</f>
        <v>147571.14000000001</v>
      </c>
      <c r="J33" s="34">
        <f t="shared" si="0"/>
        <v>147571.14000000001</v>
      </c>
      <c r="K33" s="33">
        <f>J33 / K6</f>
        <v>4.1018167052392522E-2</v>
      </c>
      <c r="L33" s="30" t="s">
        <v>94</v>
      </c>
      <c r="M33" s="30" t="s">
        <v>24</v>
      </c>
      <c r="N33" s="30"/>
      <c r="O33" s="30" t="s">
        <v>95</v>
      </c>
      <c r="P33" s="31"/>
      <c r="Q33" s="32">
        <v>1</v>
      </c>
      <c r="R33" s="24"/>
      <c r="S33" s="33" t="s">
        <v>26</v>
      </c>
      <c r="T33" s="34">
        <f>U34 + U35 + U36 + U37 + U38 + U39 + U40</f>
        <v>0</v>
      </c>
      <c r="U33" s="34">
        <f t="shared" si="1"/>
        <v>0</v>
      </c>
      <c r="V33" s="33" t="e">
        <f>U33 / V6</f>
        <v>#DIV/0!</v>
      </c>
      <c r="W33" s="5" t="str">
        <f t="shared" si="2"/>
        <v>OK</v>
      </c>
      <c r="X33" s="6" t="str">
        <f t="shared" si="3"/>
        <v>OK</v>
      </c>
      <c r="Y33" s="6" t="str">
        <f t="shared" si="4"/>
        <v>OK</v>
      </c>
      <c r="Z33" s="6" t="str">
        <f t="shared" si="5"/>
        <v>OK</v>
      </c>
      <c r="AA33" s="6" t="str">
        <f t="shared" si="6"/>
        <v>OK</v>
      </c>
      <c r="AB33" s="7">
        <f t="shared" si="7"/>
        <v>0</v>
      </c>
    </row>
    <row r="34" spans="1:28" ht="23.25" customHeight="1">
      <c r="A34" s="35" t="s">
        <v>96</v>
      </c>
      <c r="B34" s="35" t="s">
        <v>97</v>
      </c>
      <c r="C34" s="35" t="s">
        <v>32</v>
      </c>
      <c r="D34" s="35" t="s">
        <v>98</v>
      </c>
      <c r="E34" s="36" t="s">
        <v>53</v>
      </c>
      <c r="F34" s="37">
        <v>24</v>
      </c>
      <c r="G34" s="38">
        <v>617.29999999999995</v>
      </c>
      <c r="H34" s="39" t="s">
        <v>26</v>
      </c>
      <c r="I34" s="38">
        <f>TRUNC(TRUNC(G34 * K7, 2) + G34, 2)</f>
        <v>754.09</v>
      </c>
      <c r="J34" s="38">
        <f t="shared" si="0"/>
        <v>18098.16</v>
      </c>
      <c r="K34" s="39">
        <f>J34 / K6</f>
        <v>5.030477844251445E-3</v>
      </c>
      <c r="L34" s="35" t="s">
        <v>96</v>
      </c>
      <c r="M34" s="35" t="s">
        <v>97</v>
      </c>
      <c r="N34" s="35" t="s">
        <v>32</v>
      </c>
      <c r="O34" s="35" t="s">
        <v>98</v>
      </c>
      <c r="P34" s="36" t="s">
        <v>53</v>
      </c>
      <c r="Q34" s="37">
        <v>24</v>
      </c>
      <c r="R34" s="25"/>
      <c r="S34" s="39" t="s">
        <v>26</v>
      </c>
      <c r="T34" s="38">
        <f>TRUNC(TRUNC(R34 * V7, 2) + R34, 2)</f>
        <v>0</v>
      </c>
      <c r="U34" s="38">
        <f t="shared" si="1"/>
        <v>0</v>
      </c>
      <c r="V34" s="39" t="e">
        <f>U34 / V6</f>
        <v>#DIV/0!</v>
      </c>
      <c r="W34" s="5" t="str">
        <f t="shared" si="2"/>
        <v>OK</v>
      </c>
      <c r="X34" s="6" t="str">
        <f t="shared" si="3"/>
        <v>OK</v>
      </c>
      <c r="Y34" s="6" t="str">
        <f t="shared" si="4"/>
        <v>OK</v>
      </c>
      <c r="Z34" s="6" t="str">
        <f t="shared" si="5"/>
        <v>OK</v>
      </c>
      <c r="AA34" s="6" t="str">
        <f t="shared" si="6"/>
        <v>OK</v>
      </c>
      <c r="AB34" s="7">
        <f t="shared" si="7"/>
        <v>0</v>
      </c>
    </row>
    <row r="35" spans="1:28" ht="24" customHeight="1">
      <c r="A35" s="35" t="s">
        <v>99</v>
      </c>
      <c r="B35" s="35" t="s">
        <v>100</v>
      </c>
      <c r="C35" s="35" t="s">
        <v>32</v>
      </c>
      <c r="D35" s="35" t="s">
        <v>101</v>
      </c>
      <c r="E35" s="36" t="s">
        <v>102</v>
      </c>
      <c r="F35" s="37">
        <v>9</v>
      </c>
      <c r="G35" s="38">
        <v>1303.1099999999999</v>
      </c>
      <c r="H35" s="39" t="s">
        <v>26</v>
      </c>
      <c r="I35" s="38">
        <f>TRUNC(TRUNC(G35 * K7, 2) + G35, 2)</f>
        <v>1591.87</v>
      </c>
      <c r="J35" s="38">
        <f t="shared" si="0"/>
        <v>14326.83</v>
      </c>
      <c r="K35" s="39">
        <f>J35 / K6</f>
        <v>3.9822170261151922E-3</v>
      </c>
      <c r="L35" s="35" t="s">
        <v>99</v>
      </c>
      <c r="M35" s="35" t="s">
        <v>100</v>
      </c>
      <c r="N35" s="35" t="s">
        <v>32</v>
      </c>
      <c r="O35" s="35" t="s">
        <v>101</v>
      </c>
      <c r="P35" s="36" t="s">
        <v>102</v>
      </c>
      <c r="Q35" s="37">
        <v>9</v>
      </c>
      <c r="R35" s="25"/>
      <c r="S35" s="39" t="s">
        <v>26</v>
      </c>
      <c r="T35" s="38">
        <f>TRUNC(TRUNC(R35 * V7, 2) + R35, 2)</f>
        <v>0</v>
      </c>
      <c r="U35" s="38">
        <f t="shared" si="1"/>
        <v>0</v>
      </c>
      <c r="V35" s="39" t="e">
        <f>U35 / V6</f>
        <v>#DIV/0!</v>
      </c>
      <c r="W35" s="5" t="str">
        <f t="shared" si="2"/>
        <v>OK</v>
      </c>
      <c r="X35" s="6" t="str">
        <f t="shared" si="3"/>
        <v>OK</v>
      </c>
      <c r="Y35" s="6" t="str">
        <f t="shared" si="4"/>
        <v>OK</v>
      </c>
      <c r="Z35" s="6" t="str">
        <f t="shared" si="5"/>
        <v>OK</v>
      </c>
      <c r="AA35" s="6" t="str">
        <f t="shared" si="6"/>
        <v>OK</v>
      </c>
      <c r="AB35" s="7">
        <f t="shared" si="7"/>
        <v>0</v>
      </c>
    </row>
    <row r="36" spans="1:28" ht="46.5" customHeight="1">
      <c r="A36" s="35" t="s">
        <v>103</v>
      </c>
      <c r="B36" s="35" t="s">
        <v>104</v>
      </c>
      <c r="C36" s="35" t="s">
        <v>32</v>
      </c>
      <c r="D36" s="35" t="s">
        <v>105</v>
      </c>
      <c r="E36" s="36" t="s">
        <v>102</v>
      </c>
      <c r="F36" s="37">
        <v>9</v>
      </c>
      <c r="G36" s="38">
        <v>1010.13</v>
      </c>
      <c r="H36" s="39" t="s">
        <v>26</v>
      </c>
      <c r="I36" s="38">
        <f>TRUNC(TRUNC(G36 * K7, 2) + G36, 2)</f>
        <v>1233.97</v>
      </c>
      <c r="J36" s="38">
        <f t="shared" si="0"/>
        <v>11105.73</v>
      </c>
      <c r="K36" s="39">
        <f>J36 / K6</f>
        <v>3.0868955025946613E-3</v>
      </c>
      <c r="L36" s="35" t="s">
        <v>103</v>
      </c>
      <c r="M36" s="35" t="s">
        <v>104</v>
      </c>
      <c r="N36" s="35" t="s">
        <v>32</v>
      </c>
      <c r="O36" s="35" t="s">
        <v>105</v>
      </c>
      <c r="P36" s="36" t="s">
        <v>102</v>
      </c>
      <c r="Q36" s="37">
        <v>9</v>
      </c>
      <c r="R36" s="25"/>
      <c r="S36" s="39" t="s">
        <v>26</v>
      </c>
      <c r="T36" s="38">
        <f>TRUNC(TRUNC(R36 * V7, 2) + R36, 2)</f>
        <v>0</v>
      </c>
      <c r="U36" s="38">
        <f t="shared" si="1"/>
        <v>0</v>
      </c>
      <c r="V36" s="39" t="e">
        <f>U36 / V6</f>
        <v>#DIV/0!</v>
      </c>
      <c r="W36" s="5" t="str">
        <f t="shared" si="2"/>
        <v>OK</v>
      </c>
      <c r="X36" s="6" t="str">
        <f t="shared" si="3"/>
        <v>OK</v>
      </c>
      <c r="Y36" s="6" t="str">
        <f t="shared" si="4"/>
        <v>OK</v>
      </c>
      <c r="Z36" s="6" t="str">
        <f t="shared" si="5"/>
        <v>OK</v>
      </c>
      <c r="AA36" s="6" t="str">
        <f t="shared" si="6"/>
        <v>OK</v>
      </c>
      <c r="AB36" s="7">
        <f t="shared" si="7"/>
        <v>0</v>
      </c>
    </row>
    <row r="37" spans="1:28" ht="96.75" customHeight="1">
      <c r="A37" s="35" t="s">
        <v>106</v>
      </c>
      <c r="B37" s="35" t="s">
        <v>107</v>
      </c>
      <c r="C37" s="35" t="s">
        <v>32</v>
      </c>
      <c r="D37" s="35" t="s">
        <v>108</v>
      </c>
      <c r="E37" s="36" t="s">
        <v>102</v>
      </c>
      <c r="F37" s="37">
        <v>9</v>
      </c>
      <c r="G37" s="38">
        <v>1608.63</v>
      </c>
      <c r="H37" s="39" t="s">
        <v>26</v>
      </c>
      <c r="I37" s="38">
        <f>TRUNC(TRUNC(G37 * K7, 2) + G37, 2)</f>
        <v>1965.1</v>
      </c>
      <c r="J37" s="38">
        <f t="shared" si="0"/>
        <v>17685.900000000001</v>
      </c>
      <c r="K37" s="39">
        <f>J37 / K6</f>
        <v>4.9158880298133421E-3</v>
      </c>
      <c r="L37" s="35" t="s">
        <v>106</v>
      </c>
      <c r="M37" s="35" t="s">
        <v>107</v>
      </c>
      <c r="N37" s="35" t="s">
        <v>32</v>
      </c>
      <c r="O37" s="35" t="s">
        <v>108</v>
      </c>
      <c r="P37" s="36" t="s">
        <v>102</v>
      </c>
      <c r="Q37" s="37">
        <v>9</v>
      </c>
      <c r="R37" s="25"/>
      <c r="S37" s="39" t="s">
        <v>26</v>
      </c>
      <c r="T37" s="38">
        <f>TRUNC(TRUNC(R37 * V7, 2) + R37, 2)</f>
        <v>0</v>
      </c>
      <c r="U37" s="38">
        <f t="shared" si="1"/>
        <v>0</v>
      </c>
      <c r="V37" s="39" t="e">
        <f>U37 / V6</f>
        <v>#DIV/0!</v>
      </c>
      <c r="W37" s="5" t="str">
        <f t="shared" si="2"/>
        <v>OK</v>
      </c>
      <c r="X37" s="6" t="str">
        <f t="shared" si="3"/>
        <v>OK</v>
      </c>
      <c r="Y37" s="6" t="str">
        <f t="shared" si="4"/>
        <v>OK</v>
      </c>
      <c r="Z37" s="6" t="str">
        <f t="shared" si="5"/>
        <v>OK</v>
      </c>
      <c r="AA37" s="6" t="str">
        <f t="shared" si="6"/>
        <v>OK</v>
      </c>
      <c r="AB37" s="7">
        <f t="shared" si="7"/>
        <v>0</v>
      </c>
    </row>
    <row r="38" spans="1:28" ht="96" customHeight="1">
      <c r="A38" s="35" t="s">
        <v>109</v>
      </c>
      <c r="B38" s="35" t="s">
        <v>110</v>
      </c>
      <c r="C38" s="35" t="s">
        <v>32</v>
      </c>
      <c r="D38" s="35" t="s">
        <v>111</v>
      </c>
      <c r="E38" s="36" t="s">
        <v>102</v>
      </c>
      <c r="F38" s="37">
        <v>18</v>
      </c>
      <c r="G38" s="38">
        <v>1612.27</v>
      </c>
      <c r="H38" s="39" t="s">
        <v>26</v>
      </c>
      <c r="I38" s="38">
        <f>TRUNC(TRUNC(G38 * K7, 2) + G38, 2)</f>
        <v>1969.54</v>
      </c>
      <c r="J38" s="38">
        <f t="shared" si="0"/>
        <v>35451.72</v>
      </c>
      <c r="K38" s="39">
        <f>J38 / K6</f>
        <v>9.8539902399252654E-3</v>
      </c>
      <c r="L38" s="35" t="s">
        <v>109</v>
      </c>
      <c r="M38" s="35" t="s">
        <v>110</v>
      </c>
      <c r="N38" s="35" t="s">
        <v>32</v>
      </c>
      <c r="O38" s="35" t="s">
        <v>111</v>
      </c>
      <c r="P38" s="36" t="s">
        <v>102</v>
      </c>
      <c r="Q38" s="37">
        <v>18</v>
      </c>
      <c r="R38" s="25"/>
      <c r="S38" s="39" t="s">
        <v>26</v>
      </c>
      <c r="T38" s="38">
        <f>TRUNC(TRUNC(R38 * V7, 2) + R38, 2)</f>
        <v>0</v>
      </c>
      <c r="U38" s="38">
        <f t="shared" si="1"/>
        <v>0</v>
      </c>
      <c r="V38" s="39" t="e">
        <f>U38 / V6</f>
        <v>#DIV/0!</v>
      </c>
      <c r="W38" s="5" t="str">
        <f t="shared" si="2"/>
        <v>OK</v>
      </c>
      <c r="X38" s="6" t="str">
        <f t="shared" si="3"/>
        <v>OK</v>
      </c>
      <c r="Y38" s="6" t="str">
        <f t="shared" si="4"/>
        <v>OK</v>
      </c>
      <c r="Z38" s="6" t="str">
        <f t="shared" si="5"/>
        <v>OK</v>
      </c>
      <c r="AA38" s="6" t="str">
        <f t="shared" si="6"/>
        <v>OK</v>
      </c>
      <c r="AB38" s="7">
        <f t="shared" si="7"/>
        <v>0</v>
      </c>
    </row>
    <row r="39" spans="1:28" ht="51.95" customHeight="1">
      <c r="A39" s="35" t="s">
        <v>112</v>
      </c>
      <c r="B39" s="35" t="s">
        <v>113</v>
      </c>
      <c r="C39" s="35" t="s">
        <v>114</v>
      </c>
      <c r="D39" s="35" t="s">
        <v>115</v>
      </c>
      <c r="E39" s="36" t="s">
        <v>102</v>
      </c>
      <c r="F39" s="37">
        <v>9</v>
      </c>
      <c r="G39" s="38">
        <v>1650.15</v>
      </c>
      <c r="H39" s="39" t="s">
        <v>26</v>
      </c>
      <c r="I39" s="38">
        <f>TRUNC(TRUNC(G39 * K7, 2) + G39, 2)</f>
        <v>2015.82</v>
      </c>
      <c r="J39" s="38">
        <f t="shared" si="0"/>
        <v>18142.38</v>
      </c>
      <c r="K39" s="39">
        <f>J39 / K6</f>
        <v>5.0427690235908254E-3</v>
      </c>
      <c r="L39" s="35" t="s">
        <v>112</v>
      </c>
      <c r="M39" s="35" t="s">
        <v>113</v>
      </c>
      <c r="N39" s="35" t="s">
        <v>114</v>
      </c>
      <c r="O39" s="35" t="s">
        <v>115</v>
      </c>
      <c r="P39" s="36" t="s">
        <v>102</v>
      </c>
      <c r="Q39" s="37">
        <v>9</v>
      </c>
      <c r="R39" s="25"/>
      <c r="S39" s="39" t="s">
        <v>26</v>
      </c>
      <c r="T39" s="38">
        <f>TRUNC(TRUNC(R39 * V7, 2) + R39, 2)</f>
        <v>0</v>
      </c>
      <c r="U39" s="38">
        <f t="shared" si="1"/>
        <v>0</v>
      </c>
      <c r="V39" s="39" t="e">
        <f>U39 / V6</f>
        <v>#DIV/0!</v>
      </c>
      <c r="W39" s="5" t="str">
        <f t="shared" si="2"/>
        <v>OK</v>
      </c>
      <c r="X39" s="6" t="str">
        <f t="shared" si="3"/>
        <v>OK</v>
      </c>
      <c r="Y39" s="6" t="str">
        <f t="shared" si="4"/>
        <v>OK</v>
      </c>
      <c r="Z39" s="6" t="str">
        <f t="shared" si="5"/>
        <v>OK</v>
      </c>
      <c r="AA39" s="6" t="str">
        <f t="shared" si="6"/>
        <v>OK</v>
      </c>
      <c r="AB39" s="7">
        <f t="shared" si="7"/>
        <v>0</v>
      </c>
    </row>
    <row r="40" spans="1:28" ht="76.5" customHeight="1">
      <c r="A40" s="35" t="s">
        <v>116</v>
      </c>
      <c r="B40" s="35" t="s">
        <v>117</v>
      </c>
      <c r="C40" s="35" t="s">
        <v>32</v>
      </c>
      <c r="D40" s="35" t="s">
        <v>118</v>
      </c>
      <c r="E40" s="36" t="s">
        <v>73</v>
      </c>
      <c r="F40" s="37">
        <v>49</v>
      </c>
      <c r="G40" s="38">
        <v>547.29999999999995</v>
      </c>
      <c r="H40" s="39" t="s">
        <v>26</v>
      </c>
      <c r="I40" s="38">
        <f>TRUNC(TRUNC(G40 * K7, 2) + G40, 2)</f>
        <v>668.58</v>
      </c>
      <c r="J40" s="38">
        <f t="shared" si="0"/>
        <v>32760.42</v>
      </c>
      <c r="K40" s="39">
        <f>J40 / K6</f>
        <v>9.1059293861017864E-3</v>
      </c>
      <c r="L40" s="35" t="s">
        <v>116</v>
      </c>
      <c r="M40" s="35" t="s">
        <v>117</v>
      </c>
      <c r="N40" s="35" t="s">
        <v>32</v>
      </c>
      <c r="O40" s="35" t="s">
        <v>118</v>
      </c>
      <c r="P40" s="36" t="s">
        <v>73</v>
      </c>
      <c r="Q40" s="37">
        <v>49</v>
      </c>
      <c r="R40" s="25"/>
      <c r="S40" s="39" t="s">
        <v>26</v>
      </c>
      <c r="T40" s="38">
        <f>TRUNC(TRUNC(R40 * V7, 2) + R40, 2)</f>
        <v>0</v>
      </c>
      <c r="U40" s="38">
        <f t="shared" si="1"/>
        <v>0</v>
      </c>
      <c r="V40" s="39" t="e">
        <f>U40 / V6</f>
        <v>#DIV/0!</v>
      </c>
      <c r="W40" s="5" t="str">
        <f t="shared" si="2"/>
        <v>OK</v>
      </c>
      <c r="X40" s="6" t="str">
        <f t="shared" si="3"/>
        <v>OK</v>
      </c>
      <c r="Y40" s="6" t="str">
        <f t="shared" si="4"/>
        <v>OK</v>
      </c>
      <c r="Z40" s="6" t="str">
        <f t="shared" si="5"/>
        <v>OK</v>
      </c>
      <c r="AA40" s="6" t="str">
        <f t="shared" si="6"/>
        <v>OK</v>
      </c>
      <c r="AB40" s="7">
        <f t="shared" si="7"/>
        <v>0</v>
      </c>
    </row>
    <row r="41" spans="1:28" ht="87.75" customHeight="1">
      <c r="A41" s="30" t="s">
        <v>119</v>
      </c>
      <c r="B41" s="30" t="s">
        <v>24</v>
      </c>
      <c r="C41" s="30"/>
      <c r="D41" s="30" t="s">
        <v>120</v>
      </c>
      <c r="E41" s="31"/>
      <c r="F41" s="32">
        <v>1</v>
      </c>
      <c r="G41" s="32" t="s">
        <v>26</v>
      </c>
      <c r="H41" s="33" t="s">
        <v>26</v>
      </c>
      <c r="I41" s="34">
        <f>J42 + J43 + J44 + J45 + J46 + J47 + J48 + J49 + J50 + J51 + J52 + J53 + J54 + J55 + J56 + J57 + J58 + J59 + J60</f>
        <v>109553.32000000002</v>
      </c>
      <c r="J41" s="34">
        <f t="shared" si="0"/>
        <v>109553.32</v>
      </c>
      <c r="K41" s="33">
        <f>J41 / K6</f>
        <v>3.0450915950803216E-2</v>
      </c>
      <c r="L41" s="30" t="s">
        <v>119</v>
      </c>
      <c r="M41" s="30" t="s">
        <v>24</v>
      </c>
      <c r="N41" s="30"/>
      <c r="O41" s="30" t="s">
        <v>120</v>
      </c>
      <c r="P41" s="31"/>
      <c r="Q41" s="32">
        <v>1</v>
      </c>
      <c r="R41" s="24"/>
      <c r="S41" s="33" t="s">
        <v>26</v>
      </c>
      <c r="T41" s="34">
        <f>U42 + U43 + U44 + U45 + U46 + U47 + U48 + U49 + U50 + U51 + U52 + U53 + U54 + U55 + U56 + U57 + U58 + U59 + U60</f>
        <v>0</v>
      </c>
      <c r="U41" s="34">
        <f t="shared" si="1"/>
        <v>0</v>
      </c>
      <c r="V41" s="33" t="e">
        <f>U41 / V6</f>
        <v>#DIV/0!</v>
      </c>
      <c r="W41" s="5" t="str">
        <f t="shared" si="2"/>
        <v>OK</v>
      </c>
      <c r="X41" s="6" t="str">
        <f t="shared" si="3"/>
        <v>OK</v>
      </c>
      <c r="Y41" s="6" t="str">
        <f t="shared" si="4"/>
        <v>OK</v>
      </c>
      <c r="Z41" s="6" t="str">
        <f t="shared" si="5"/>
        <v>OK</v>
      </c>
      <c r="AA41" s="6" t="str">
        <f t="shared" si="6"/>
        <v>OK</v>
      </c>
      <c r="AB41" s="7">
        <f t="shared" si="7"/>
        <v>0</v>
      </c>
    </row>
    <row r="42" spans="1:28" ht="27.75" customHeight="1">
      <c r="A42" s="35" t="s">
        <v>121</v>
      </c>
      <c r="B42" s="35" t="s">
        <v>122</v>
      </c>
      <c r="C42" s="35" t="s">
        <v>32</v>
      </c>
      <c r="D42" s="35" t="s">
        <v>123</v>
      </c>
      <c r="E42" s="36" t="s">
        <v>34</v>
      </c>
      <c r="F42" s="37">
        <v>1</v>
      </c>
      <c r="G42" s="38">
        <v>2209.88</v>
      </c>
      <c r="H42" s="39" t="s">
        <v>26</v>
      </c>
      <c r="I42" s="38">
        <f>TRUNC(TRUNC(G42 * K7, 2) + G42, 2)</f>
        <v>2699.58</v>
      </c>
      <c r="J42" s="38">
        <f t="shared" si="0"/>
        <v>2699.58</v>
      </c>
      <c r="K42" s="39">
        <f>J42 / K6</f>
        <v>7.5036232295351102E-4</v>
      </c>
      <c r="L42" s="35" t="s">
        <v>121</v>
      </c>
      <c r="M42" s="35" t="s">
        <v>122</v>
      </c>
      <c r="N42" s="35" t="s">
        <v>32</v>
      </c>
      <c r="O42" s="35" t="s">
        <v>123</v>
      </c>
      <c r="P42" s="36" t="s">
        <v>34</v>
      </c>
      <c r="Q42" s="37">
        <v>1</v>
      </c>
      <c r="R42" s="25"/>
      <c r="S42" s="39" t="s">
        <v>26</v>
      </c>
      <c r="T42" s="38">
        <f>TRUNC(TRUNC(R42 * V7, 2) + R42, 2)</f>
        <v>0</v>
      </c>
      <c r="U42" s="38">
        <f t="shared" si="1"/>
        <v>0</v>
      </c>
      <c r="V42" s="39" t="e">
        <f>U42 / V6</f>
        <v>#DIV/0!</v>
      </c>
      <c r="W42" s="5" t="str">
        <f t="shared" si="2"/>
        <v>OK</v>
      </c>
      <c r="X42" s="6" t="str">
        <f t="shared" si="3"/>
        <v>OK</v>
      </c>
      <c r="Y42" s="6" t="str">
        <f t="shared" si="4"/>
        <v>OK</v>
      </c>
      <c r="Z42" s="6" t="str">
        <f t="shared" si="5"/>
        <v>OK</v>
      </c>
      <c r="AA42" s="6" t="str">
        <f t="shared" si="6"/>
        <v>OK</v>
      </c>
      <c r="AB42" s="7">
        <f t="shared" si="7"/>
        <v>0</v>
      </c>
    </row>
    <row r="43" spans="1:28" ht="36.75" customHeight="1">
      <c r="A43" s="35" t="s">
        <v>124</v>
      </c>
      <c r="B43" s="35" t="s">
        <v>125</v>
      </c>
      <c r="C43" s="35" t="s">
        <v>32</v>
      </c>
      <c r="D43" s="35" t="s">
        <v>126</v>
      </c>
      <c r="E43" s="36" t="s">
        <v>34</v>
      </c>
      <c r="F43" s="37">
        <v>1</v>
      </c>
      <c r="G43" s="38">
        <v>1113.54</v>
      </c>
      <c r="H43" s="39" t="s">
        <v>26</v>
      </c>
      <c r="I43" s="38">
        <f>TRUNC(TRUNC(G43 * K7, 2) + G43, 2)</f>
        <v>1360.3</v>
      </c>
      <c r="J43" s="38">
        <f t="shared" si="0"/>
        <v>1360.3</v>
      </c>
      <c r="K43" s="39">
        <f>J43 / K6</f>
        <v>3.7810247072272762E-4</v>
      </c>
      <c r="L43" s="35" t="s">
        <v>124</v>
      </c>
      <c r="M43" s="35" t="s">
        <v>125</v>
      </c>
      <c r="N43" s="35" t="s">
        <v>32</v>
      </c>
      <c r="O43" s="35" t="s">
        <v>126</v>
      </c>
      <c r="P43" s="36" t="s">
        <v>34</v>
      </c>
      <c r="Q43" s="37">
        <v>1</v>
      </c>
      <c r="R43" s="25"/>
      <c r="S43" s="39" t="s">
        <v>26</v>
      </c>
      <c r="T43" s="38">
        <f>TRUNC(TRUNC(R43 * V7, 2) + R43, 2)</f>
        <v>0</v>
      </c>
      <c r="U43" s="38">
        <f t="shared" si="1"/>
        <v>0</v>
      </c>
      <c r="V43" s="39" t="e">
        <f>U43 / V6</f>
        <v>#DIV/0!</v>
      </c>
      <c r="W43" s="5" t="str">
        <f t="shared" si="2"/>
        <v>OK</v>
      </c>
      <c r="X43" s="6" t="str">
        <f t="shared" si="3"/>
        <v>OK</v>
      </c>
      <c r="Y43" s="6" t="str">
        <f t="shared" si="4"/>
        <v>OK</v>
      </c>
      <c r="Z43" s="6" t="str">
        <f t="shared" si="5"/>
        <v>OK</v>
      </c>
      <c r="AA43" s="6" t="str">
        <f t="shared" si="6"/>
        <v>OK</v>
      </c>
      <c r="AB43" s="7">
        <f t="shared" si="7"/>
        <v>0</v>
      </c>
    </row>
    <row r="44" spans="1:28" ht="24" customHeight="1">
      <c r="A44" s="35" t="s">
        <v>127</v>
      </c>
      <c r="B44" s="35" t="s">
        <v>128</v>
      </c>
      <c r="C44" s="35" t="s">
        <v>32</v>
      </c>
      <c r="D44" s="35" t="s">
        <v>129</v>
      </c>
      <c r="E44" s="36" t="s">
        <v>34</v>
      </c>
      <c r="F44" s="37">
        <v>1</v>
      </c>
      <c r="G44" s="38">
        <v>2657.9</v>
      </c>
      <c r="H44" s="39" t="s">
        <v>26</v>
      </c>
      <c r="I44" s="38">
        <f>TRUNC(TRUNC(G44 * K7, 2) + G44, 2)</f>
        <v>3246.89</v>
      </c>
      <c r="J44" s="38">
        <f t="shared" si="0"/>
        <v>3246.89</v>
      </c>
      <c r="K44" s="39">
        <f>J44 / K6</f>
        <v>9.0248998835912449E-4</v>
      </c>
      <c r="L44" s="35" t="s">
        <v>127</v>
      </c>
      <c r="M44" s="35" t="s">
        <v>128</v>
      </c>
      <c r="N44" s="35" t="s">
        <v>32</v>
      </c>
      <c r="O44" s="35" t="s">
        <v>129</v>
      </c>
      <c r="P44" s="36" t="s">
        <v>34</v>
      </c>
      <c r="Q44" s="37">
        <v>1</v>
      </c>
      <c r="R44" s="25"/>
      <c r="S44" s="39" t="s">
        <v>26</v>
      </c>
      <c r="T44" s="38">
        <f>TRUNC(TRUNC(R44 * V7, 2) + R44, 2)</f>
        <v>0</v>
      </c>
      <c r="U44" s="38">
        <f t="shared" si="1"/>
        <v>0</v>
      </c>
      <c r="V44" s="39" t="e">
        <f>U44 / V6</f>
        <v>#DIV/0!</v>
      </c>
      <c r="W44" s="5" t="str">
        <f t="shared" si="2"/>
        <v>OK</v>
      </c>
      <c r="X44" s="6" t="str">
        <f t="shared" si="3"/>
        <v>OK</v>
      </c>
      <c r="Y44" s="6" t="str">
        <f t="shared" si="4"/>
        <v>OK</v>
      </c>
      <c r="Z44" s="6" t="str">
        <f t="shared" si="5"/>
        <v>OK</v>
      </c>
      <c r="AA44" s="6" t="str">
        <f t="shared" si="6"/>
        <v>OK</v>
      </c>
      <c r="AB44" s="7">
        <f t="shared" si="7"/>
        <v>0</v>
      </c>
    </row>
    <row r="45" spans="1:28" ht="26.1" customHeight="1">
      <c r="A45" s="35" t="s">
        <v>130</v>
      </c>
      <c r="B45" s="35" t="s">
        <v>131</v>
      </c>
      <c r="C45" s="35" t="s">
        <v>32</v>
      </c>
      <c r="D45" s="35" t="s">
        <v>132</v>
      </c>
      <c r="E45" s="36" t="s">
        <v>34</v>
      </c>
      <c r="F45" s="37">
        <v>1</v>
      </c>
      <c r="G45" s="38">
        <v>2106.15</v>
      </c>
      <c r="H45" s="39" t="s">
        <v>26</v>
      </c>
      <c r="I45" s="38">
        <f>TRUNC(TRUNC(G45 * K7, 2) + G45, 2)</f>
        <v>2572.87</v>
      </c>
      <c r="J45" s="38">
        <f t="shared" si="0"/>
        <v>2572.87</v>
      </c>
      <c r="K45" s="39">
        <f>J45 / K6</f>
        <v>7.1514261842857028E-4</v>
      </c>
      <c r="L45" s="35" t="s">
        <v>130</v>
      </c>
      <c r="M45" s="35" t="s">
        <v>131</v>
      </c>
      <c r="N45" s="35" t="s">
        <v>32</v>
      </c>
      <c r="O45" s="35" t="s">
        <v>132</v>
      </c>
      <c r="P45" s="36" t="s">
        <v>34</v>
      </c>
      <c r="Q45" s="37">
        <v>1</v>
      </c>
      <c r="R45" s="25"/>
      <c r="S45" s="39" t="s">
        <v>26</v>
      </c>
      <c r="T45" s="38">
        <f>TRUNC(TRUNC(R45 * V7, 2) + R45, 2)</f>
        <v>0</v>
      </c>
      <c r="U45" s="38">
        <f t="shared" si="1"/>
        <v>0</v>
      </c>
      <c r="V45" s="39" t="e">
        <f>U45 / V6</f>
        <v>#DIV/0!</v>
      </c>
      <c r="W45" s="5" t="str">
        <f t="shared" si="2"/>
        <v>OK</v>
      </c>
      <c r="X45" s="6" t="str">
        <f t="shared" si="3"/>
        <v>OK</v>
      </c>
      <c r="Y45" s="6" t="str">
        <f t="shared" si="4"/>
        <v>OK</v>
      </c>
      <c r="Z45" s="6" t="str">
        <f t="shared" si="5"/>
        <v>OK</v>
      </c>
      <c r="AA45" s="6" t="str">
        <f t="shared" si="6"/>
        <v>OK</v>
      </c>
      <c r="AB45" s="7">
        <f t="shared" si="7"/>
        <v>0</v>
      </c>
    </row>
    <row r="46" spans="1:28" ht="26.1" customHeight="1">
      <c r="A46" s="35" t="s">
        <v>133</v>
      </c>
      <c r="B46" s="35" t="s">
        <v>134</v>
      </c>
      <c r="C46" s="35" t="s">
        <v>32</v>
      </c>
      <c r="D46" s="35" t="s">
        <v>135</v>
      </c>
      <c r="E46" s="36" t="s">
        <v>34</v>
      </c>
      <c r="F46" s="37">
        <v>1</v>
      </c>
      <c r="G46" s="38">
        <v>407.51</v>
      </c>
      <c r="H46" s="39" t="s">
        <v>26</v>
      </c>
      <c r="I46" s="38">
        <f>TRUNC(TRUNC(G46 * K7, 2) + G46, 2)</f>
        <v>497.81</v>
      </c>
      <c r="J46" s="38">
        <f t="shared" si="0"/>
        <v>497.81</v>
      </c>
      <c r="K46" s="39">
        <f>J46 / K6</f>
        <v>1.3836888256302363E-4</v>
      </c>
      <c r="L46" s="35" t="s">
        <v>133</v>
      </c>
      <c r="M46" s="35" t="s">
        <v>134</v>
      </c>
      <c r="N46" s="35" t="s">
        <v>32</v>
      </c>
      <c r="O46" s="35" t="s">
        <v>135</v>
      </c>
      <c r="P46" s="36" t="s">
        <v>34</v>
      </c>
      <c r="Q46" s="37">
        <v>1</v>
      </c>
      <c r="R46" s="25"/>
      <c r="S46" s="39" t="s">
        <v>26</v>
      </c>
      <c r="T46" s="38">
        <f>TRUNC(TRUNC(R46 * V7, 2) + R46, 2)</f>
        <v>0</v>
      </c>
      <c r="U46" s="38">
        <f t="shared" si="1"/>
        <v>0</v>
      </c>
      <c r="V46" s="39" t="e">
        <f>U46 / V6</f>
        <v>#DIV/0!</v>
      </c>
      <c r="W46" s="5" t="str">
        <f t="shared" si="2"/>
        <v>OK</v>
      </c>
      <c r="X46" s="6" t="str">
        <f t="shared" si="3"/>
        <v>OK</v>
      </c>
      <c r="Y46" s="6" t="str">
        <f t="shared" si="4"/>
        <v>OK</v>
      </c>
      <c r="Z46" s="6" t="str">
        <f t="shared" si="5"/>
        <v>OK</v>
      </c>
      <c r="AA46" s="6" t="str">
        <f t="shared" si="6"/>
        <v>OK</v>
      </c>
      <c r="AB46" s="7">
        <f t="shared" si="7"/>
        <v>0</v>
      </c>
    </row>
    <row r="47" spans="1:28" ht="26.1" customHeight="1">
      <c r="A47" s="35" t="s">
        <v>136</v>
      </c>
      <c r="B47" s="35" t="s">
        <v>137</v>
      </c>
      <c r="C47" s="35" t="s">
        <v>32</v>
      </c>
      <c r="D47" s="35" t="s">
        <v>138</v>
      </c>
      <c r="E47" s="36" t="s">
        <v>139</v>
      </c>
      <c r="F47" s="37">
        <v>36</v>
      </c>
      <c r="G47" s="38">
        <v>1799.87</v>
      </c>
      <c r="H47" s="39" t="s">
        <v>26</v>
      </c>
      <c r="I47" s="38">
        <f>TRUNC(TRUNC(G47 * K7, 2) + G47, 2)</f>
        <v>2198.7199999999998</v>
      </c>
      <c r="J47" s="38">
        <f t="shared" si="0"/>
        <v>79153.919999999998</v>
      </c>
      <c r="K47" s="39">
        <f>J47 / K6</f>
        <v>2.2001244372115803E-2</v>
      </c>
      <c r="L47" s="35" t="s">
        <v>136</v>
      </c>
      <c r="M47" s="35" t="s">
        <v>137</v>
      </c>
      <c r="N47" s="35" t="s">
        <v>32</v>
      </c>
      <c r="O47" s="35" t="s">
        <v>138</v>
      </c>
      <c r="P47" s="36" t="s">
        <v>139</v>
      </c>
      <c r="Q47" s="37">
        <v>36</v>
      </c>
      <c r="R47" s="25"/>
      <c r="S47" s="39" t="s">
        <v>26</v>
      </c>
      <c r="T47" s="38">
        <f>TRUNC(TRUNC(R47 * V7, 2) + R47, 2)</f>
        <v>0</v>
      </c>
      <c r="U47" s="38">
        <f t="shared" si="1"/>
        <v>0</v>
      </c>
      <c r="V47" s="39" t="e">
        <f>U47 / V6</f>
        <v>#DIV/0!</v>
      </c>
      <c r="W47" s="5" t="str">
        <f t="shared" si="2"/>
        <v>OK</v>
      </c>
      <c r="X47" s="6" t="str">
        <f t="shared" si="3"/>
        <v>OK</v>
      </c>
      <c r="Y47" s="6" t="str">
        <f t="shared" si="4"/>
        <v>OK</v>
      </c>
      <c r="Z47" s="6" t="str">
        <f t="shared" si="5"/>
        <v>OK</v>
      </c>
      <c r="AA47" s="6" t="str">
        <f t="shared" si="6"/>
        <v>OK</v>
      </c>
      <c r="AB47" s="7">
        <f t="shared" si="7"/>
        <v>0</v>
      </c>
    </row>
    <row r="48" spans="1:28" ht="24" customHeight="1">
      <c r="A48" s="35" t="s">
        <v>140</v>
      </c>
      <c r="B48" s="35" t="s">
        <v>141</v>
      </c>
      <c r="C48" s="35" t="s">
        <v>32</v>
      </c>
      <c r="D48" s="35" t="s">
        <v>142</v>
      </c>
      <c r="E48" s="36" t="s">
        <v>34</v>
      </c>
      <c r="F48" s="37">
        <v>1</v>
      </c>
      <c r="G48" s="38">
        <v>350.5</v>
      </c>
      <c r="H48" s="39" t="s">
        <v>26</v>
      </c>
      <c r="I48" s="38">
        <f>TRUNC(TRUNC(G48 * K7, 2) + G48, 2)</f>
        <v>428.17</v>
      </c>
      <c r="J48" s="38">
        <f t="shared" si="0"/>
        <v>428.17</v>
      </c>
      <c r="K48" s="39">
        <f>J48 / K6</f>
        <v>1.1901208181235778E-4</v>
      </c>
      <c r="L48" s="35" t="s">
        <v>140</v>
      </c>
      <c r="M48" s="35" t="s">
        <v>141</v>
      </c>
      <c r="N48" s="35" t="s">
        <v>32</v>
      </c>
      <c r="O48" s="35" t="s">
        <v>142</v>
      </c>
      <c r="P48" s="36" t="s">
        <v>34</v>
      </c>
      <c r="Q48" s="37">
        <v>1</v>
      </c>
      <c r="R48" s="25"/>
      <c r="S48" s="39" t="s">
        <v>26</v>
      </c>
      <c r="T48" s="38">
        <f>TRUNC(TRUNC(R48 * V7, 2) + R48, 2)</f>
        <v>0</v>
      </c>
      <c r="U48" s="38">
        <f t="shared" si="1"/>
        <v>0</v>
      </c>
      <c r="V48" s="39" t="e">
        <f>U48 / V6</f>
        <v>#DIV/0!</v>
      </c>
      <c r="W48" s="5" t="str">
        <f t="shared" si="2"/>
        <v>OK</v>
      </c>
      <c r="X48" s="6" t="str">
        <f t="shared" si="3"/>
        <v>OK</v>
      </c>
      <c r="Y48" s="6" t="str">
        <f t="shared" si="4"/>
        <v>OK</v>
      </c>
      <c r="Z48" s="6" t="str">
        <f t="shared" si="5"/>
        <v>OK</v>
      </c>
      <c r="AA48" s="6" t="str">
        <f t="shared" si="6"/>
        <v>OK</v>
      </c>
      <c r="AB48" s="7">
        <f t="shared" si="7"/>
        <v>0</v>
      </c>
    </row>
    <row r="49" spans="1:28" ht="24" customHeight="1">
      <c r="A49" s="35" t="s">
        <v>143</v>
      </c>
      <c r="B49" s="35" t="s">
        <v>144</v>
      </c>
      <c r="C49" s="35" t="s">
        <v>32</v>
      </c>
      <c r="D49" s="35" t="s">
        <v>145</v>
      </c>
      <c r="E49" s="36" t="s">
        <v>34</v>
      </c>
      <c r="F49" s="37">
        <v>1</v>
      </c>
      <c r="G49" s="38">
        <v>257.24</v>
      </c>
      <c r="H49" s="39" t="s">
        <v>26</v>
      </c>
      <c r="I49" s="38">
        <f>TRUNC(TRUNC(G49 * K7, 2) + G49, 2)</f>
        <v>314.24</v>
      </c>
      <c r="J49" s="38">
        <f t="shared" si="0"/>
        <v>314.24</v>
      </c>
      <c r="K49" s="39">
        <f>J49 / K6</f>
        <v>8.734464485768576E-5</v>
      </c>
      <c r="L49" s="35" t="s">
        <v>143</v>
      </c>
      <c r="M49" s="35" t="s">
        <v>144</v>
      </c>
      <c r="N49" s="35" t="s">
        <v>32</v>
      </c>
      <c r="O49" s="35" t="s">
        <v>145</v>
      </c>
      <c r="P49" s="36" t="s">
        <v>34</v>
      </c>
      <c r="Q49" s="37">
        <v>1</v>
      </c>
      <c r="R49" s="25"/>
      <c r="S49" s="39" t="s">
        <v>26</v>
      </c>
      <c r="T49" s="38">
        <f>TRUNC(TRUNC(R49 * V7, 2) + R49, 2)</f>
        <v>0</v>
      </c>
      <c r="U49" s="38">
        <f t="shared" si="1"/>
        <v>0</v>
      </c>
      <c r="V49" s="39" t="e">
        <f>U49 / V6</f>
        <v>#DIV/0!</v>
      </c>
      <c r="W49" s="5" t="str">
        <f t="shared" si="2"/>
        <v>OK</v>
      </c>
      <c r="X49" s="6" t="str">
        <f t="shared" si="3"/>
        <v>OK</v>
      </c>
      <c r="Y49" s="6" t="str">
        <f t="shared" si="4"/>
        <v>OK</v>
      </c>
      <c r="Z49" s="6" t="str">
        <f t="shared" si="5"/>
        <v>OK</v>
      </c>
      <c r="AA49" s="6" t="str">
        <f t="shared" si="6"/>
        <v>OK</v>
      </c>
      <c r="AB49" s="7">
        <f t="shared" si="7"/>
        <v>0</v>
      </c>
    </row>
    <row r="50" spans="1:28" ht="26.1" customHeight="1">
      <c r="A50" s="35" t="s">
        <v>146</v>
      </c>
      <c r="B50" s="35" t="s">
        <v>147</v>
      </c>
      <c r="C50" s="35" t="s">
        <v>32</v>
      </c>
      <c r="D50" s="35" t="s">
        <v>148</v>
      </c>
      <c r="E50" s="36" t="s">
        <v>34</v>
      </c>
      <c r="F50" s="37">
        <v>1</v>
      </c>
      <c r="G50" s="38">
        <v>332</v>
      </c>
      <c r="H50" s="39" t="s">
        <v>26</v>
      </c>
      <c r="I50" s="38">
        <f>TRUNC(TRUNC(G50 * K7, 2) + G50, 2)</f>
        <v>405.57</v>
      </c>
      <c r="J50" s="38">
        <f t="shared" si="0"/>
        <v>405.57</v>
      </c>
      <c r="K50" s="39">
        <f>J50 / K6</f>
        <v>1.1273029409028644E-4</v>
      </c>
      <c r="L50" s="35" t="s">
        <v>146</v>
      </c>
      <c r="M50" s="35" t="s">
        <v>147</v>
      </c>
      <c r="N50" s="35" t="s">
        <v>32</v>
      </c>
      <c r="O50" s="35" t="s">
        <v>148</v>
      </c>
      <c r="P50" s="36" t="s">
        <v>34</v>
      </c>
      <c r="Q50" s="37">
        <v>1</v>
      </c>
      <c r="R50" s="25"/>
      <c r="S50" s="39" t="s">
        <v>26</v>
      </c>
      <c r="T50" s="38">
        <f>TRUNC(TRUNC(R50 * V7, 2) + R50, 2)</f>
        <v>0</v>
      </c>
      <c r="U50" s="38">
        <f t="shared" si="1"/>
        <v>0</v>
      </c>
      <c r="V50" s="39" t="e">
        <f>U50 / V6</f>
        <v>#DIV/0!</v>
      </c>
      <c r="W50" s="5" t="str">
        <f t="shared" si="2"/>
        <v>OK</v>
      </c>
      <c r="X50" s="6" t="str">
        <f t="shared" si="3"/>
        <v>OK</v>
      </c>
      <c r="Y50" s="6" t="str">
        <f t="shared" si="4"/>
        <v>OK</v>
      </c>
      <c r="Z50" s="6" t="str">
        <f t="shared" si="5"/>
        <v>OK</v>
      </c>
      <c r="AA50" s="6" t="str">
        <f t="shared" si="6"/>
        <v>OK</v>
      </c>
      <c r="AB50" s="7">
        <f t="shared" si="7"/>
        <v>0</v>
      </c>
    </row>
    <row r="51" spans="1:28" ht="26.1" customHeight="1">
      <c r="A51" s="35" t="s">
        <v>149</v>
      </c>
      <c r="B51" s="35" t="s">
        <v>150</v>
      </c>
      <c r="C51" s="35" t="s">
        <v>32</v>
      </c>
      <c r="D51" s="35" t="s">
        <v>151</v>
      </c>
      <c r="E51" s="36" t="s">
        <v>34</v>
      </c>
      <c r="F51" s="37">
        <v>1</v>
      </c>
      <c r="G51" s="38">
        <v>269.52</v>
      </c>
      <c r="H51" s="39" t="s">
        <v>26</v>
      </c>
      <c r="I51" s="38">
        <f>TRUNC(TRUNC(G51 * K7, 2) + G51, 2)</f>
        <v>329.24</v>
      </c>
      <c r="J51" s="38">
        <f t="shared" si="0"/>
        <v>329.24</v>
      </c>
      <c r="K51" s="39">
        <f>J51 / K6</f>
        <v>9.151397299180391E-5</v>
      </c>
      <c r="L51" s="35" t="s">
        <v>149</v>
      </c>
      <c r="M51" s="35" t="s">
        <v>150</v>
      </c>
      <c r="N51" s="35" t="s">
        <v>32</v>
      </c>
      <c r="O51" s="35" t="s">
        <v>151</v>
      </c>
      <c r="P51" s="36" t="s">
        <v>34</v>
      </c>
      <c r="Q51" s="37">
        <v>1</v>
      </c>
      <c r="R51" s="25"/>
      <c r="S51" s="39" t="s">
        <v>26</v>
      </c>
      <c r="T51" s="38">
        <f>TRUNC(TRUNC(R51 * V7, 2) + R51, 2)</f>
        <v>0</v>
      </c>
      <c r="U51" s="38">
        <f t="shared" si="1"/>
        <v>0</v>
      </c>
      <c r="V51" s="39" t="e">
        <f>U51 / V6</f>
        <v>#DIV/0!</v>
      </c>
      <c r="W51" s="5" t="str">
        <f t="shared" si="2"/>
        <v>OK</v>
      </c>
      <c r="X51" s="6" t="str">
        <f t="shared" si="3"/>
        <v>OK</v>
      </c>
      <c r="Y51" s="6" t="str">
        <f t="shared" si="4"/>
        <v>OK</v>
      </c>
      <c r="Z51" s="6" t="str">
        <f t="shared" si="5"/>
        <v>OK</v>
      </c>
      <c r="AA51" s="6" t="str">
        <f t="shared" si="6"/>
        <v>OK</v>
      </c>
      <c r="AB51" s="7">
        <f t="shared" si="7"/>
        <v>0</v>
      </c>
    </row>
    <row r="52" spans="1:28" ht="26.1" customHeight="1">
      <c r="A52" s="35" t="s">
        <v>152</v>
      </c>
      <c r="B52" s="35" t="s">
        <v>153</v>
      </c>
      <c r="C52" s="35" t="s">
        <v>32</v>
      </c>
      <c r="D52" s="35" t="s">
        <v>154</v>
      </c>
      <c r="E52" s="36" t="s">
        <v>34</v>
      </c>
      <c r="F52" s="37">
        <v>1</v>
      </c>
      <c r="G52" s="38">
        <v>2761.05</v>
      </c>
      <c r="H52" s="39" t="s">
        <v>26</v>
      </c>
      <c r="I52" s="38">
        <f>TRUNC(TRUNC(G52 * K7, 2) + G52, 2)</f>
        <v>3372.89</v>
      </c>
      <c r="J52" s="38">
        <f t="shared" si="0"/>
        <v>3372.89</v>
      </c>
      <c r="K52" s="39">
        <f>J52 / K6</f>
        <v>9.3751234468571697E-4</v>
      </c>
      <c r="L52" s="35" t="s">
        <v>152</v>
      </c>
      <c r="M52" s="35" t="s">
        <v>153</v>
      </c>
      <c r="N52" s="35" t="s">
        <v>32</v>
      </c>
      <c r="O52" s="35" t="s">
        <v>154</v>
      </c>
      <c r="P52" s="36" t="s">
        <v>34</v>
      </c>
      <c r="Q52" s="37">
        <v>1</v>
      </c>
      <c r="R52" s="25"/>
      <c r="S52" s="39" t="s">
        <v>26</v>
      </c>
      <c r="T52" s="38">
        <f>TRUNC(TRUNC(R52 * V7, 2) + R52, 2)</f>
        <v>0</v>
      </c>
      <c r="U52" s="38">
        <f t="shared" si="1"/>
        <v>0</v>
      </c>
      <c r="V52" s="39" t="e">
        <f>U52 / V6</f>
        <v>#DIV/0!</v>
      </c>
      <c r="W52" s="5" t="str">
        <f t="shared" si="2"/>
        <v>OK</v>
      </c>
      <c r="X52" s="6" t="str">
        <f t="shared" si="3"/>
        <v>OK</v>
      </c>
      <c r="Y52" s="6" t="str">
        <f t="shared" si="4"/>
        <v>OK</v>
      </c>
      <c r="Z52" s="6" t="str">
        <f t="shared" si="5"/>
        <v>OK</v>
      </c>
      <c r="AA52" s="6" t="str">
        <f t="shared" si="6"/>
        <v>OK</v>
      </c>
      <c r="AB52" s="7">
        <f t="shared" si="7"/>
        <v>0</v>
      </c>
    </row>
    <row r="53" spans="1:28" ht="26.1" customHeight="1">
      <c r="A53" s="35" t="s">
        <v>155</v>
      </c>
      <c r="B53" s="35" t="s">
        <v>156</v>
      </c>
      <c r="C53" s="35" t="s">
        <v>71</v>
      </c>
      <c r="D53" s="35" t="s">
        <v>157</v>
      </c>
      <c r="E53" s="36" t="s">
        <v>73</v>
      </c>
      <c r="F53" s="37">
        <v>9</v>
      </c>
      <c r="G53" s="38">
        <v>175.75</v>
      </c>
      <c r="H53" s="39" t="s">
        <v>26</v>
      </c>
      <c r="I53" s="38">
        <f>TRUNC(TRUNC(G53 * K7, 2) + G53, 2)</f>
        <v>214.69</v>
      </c>
      <c r="J53" s="38">
        <f t="shared" si="0"/>
        <v>1932.21</v>
      </c>
      <c r="K53" s="39">
        <f>J53 / K6</f>
        <v>5.3706783426829487E-4</v>
      </c>
      <c r="L53" s="35" t="s">
        <v>155</v>
      </c>
      <c r="M53" s="35" t="s">
        <v>156</v>
      </c>
      <c r="N53" s="35" t="s">
        <v>71</v>
      </c>
      <c r="O53" s="35" t="s">
        <v>157</v>
      </c>
      <c r="P53" s="36" t="s">
        <v>73</v>
      </c>
      <c r="Q53" s="37">
        <v>9</v>
      </c>
      <c r="R53" s="25"/>
      <c r="S53" s="39" t="s">
        <v>26</v>
      </c>
      <c r="T53" s="38">
        <f>TRUNC(TRUNC(R53 * V7, 2) + R53, 2)</f>
        <v>0</v>
      </c>
      <c r="U53" s="38">
        <f t="shared" si="1"/>
        <v>0</v>
      </c>
      <c r="V53" s="39" t="e">
        <f>U53 / V6</f>
        <v>#DIV/0!</v>
      </c>
      <c r="W53" s="5" t="str">
        <f t="shared" si="2"/>
        <v>OK</v>
      </c>
      <c r="X53" s="6" t="str">
        <f t="shared" si="3"/>
        <v>OK</v>
      </c>
      <c r="Y53" s="6" t="str">
        <f t="shared" si="4"/>
        <v>OK</v>
      </c>
      <c r="Z53" s="6" t="str">
        <f t="shared" si="5"/>
        <v>OK</v>
      </c>
      <c r="AA53" s="6" t="str">
        <f t="shared" si="6"/>
        <v>OK</v>
      </c>
      <c r="AB53" s="7">
        <f t="shared" si="7"/>
        <v>0</v>
      </c>
    </row>
    <row r="54" spans="1:28" ht="26.1" customHeight="1">
      <c r="A54" s="35" t="s">
        <v>158</v>
      </c>
      <c r="B54" s="35" t="s">
        <v>159</v>
      </c>
      <c r="C54" s="35" t="s">
        <v>71</v>
      </c>
      <c r="D54" s="35" t="s">
        <v>160</v>
      </c>
      <c r="E54" s="36" t="s">
        <v>73</v>
      </c>
      <c r="F54" s="37">
        <v>1.5</v>
      </c>
      <c r="G54" s="38">
        <v>75.34</v>
      </c>
      <c r="H54" s="39" t="s">
        <v>26</v>
      </c>
      <c r="I54" s="38">
        <f>TRUNC(TRUNC(G54 * K7, 2) + G54, 2)</f>
        <v>92.03</v>
      </c>
      <c r="J54" s="38">
        <f t="shared" si="0"/>
        <v>138.04</v>
      </c>
      <c r="K54" s="39">
        <f>J54 / K6</f>
        <v>3.8368937042244595E-5</v>
      </c>
      <c r="L54" s="35" t="s">
        <v>158</v>
      </c>
      <c r="M54" s="35" t="s">
        <v>159</v>
      </c>
      <c r="N54" s="35" t="s">
        <v>71</v>
      </c>
      <c r="O54" s="35" t="s">
        <v>160</v>
      </c>
      <c r="P54" s="36" t="s">
        <v>73</v>
      </c>
      <c r="Q54" s="37">
        <v>1.5</v>
      </c>
      <c r="R54" s="25"/>
      <c r="S54" s="39" t="s">
        <v>26</v>
      </c>
      <c r="T54" s="38">
        <f>TRUNC(TRUNC(R54 * V7, 2) + R54, 2)</f>
        <v>0</v>
      </c>
      <c r="U54" s="38">
        <f t="shared" si="1"/>
        <v>0</v>
      </c>
      <c r="V54" s="39" t="e">
        <f>U54 / V6</f>
        <v>#DIV/0!</v>
      </c>
      <c r="W54" s="5" t="str">
        <f t="shared" si="2"/>
        <v>OK</v>
      </c>
      <c r="X54" s="6" t="str">
        <f t="shared" si="3"/>
        <v>OK</v>
      </c>
      <c r="Y54" s="6" t="str">
        <f t="shared" si="4"/>
        <v>OK</v>
      </c>
      <c r="Z54" s="6" t="str">
        <f t="shared" si="5"/>
        <v>OK</v>
      </c>
      <c r="AA54" s="6" t="str">
        <f t="shared" si="6"/>
        <v>OK</v>
      </c>
      <c r="AB54" s="7">
        <f t="shared" si="7"/>
        <v>0</v>
      </c>
    </row>
    <row r="55" spans="1:28" ht="24" customHeight="1">
      <c r="A55" s="35" t="s">
        <v>161</v>
      </c>
      <c r="B55" s="35" t="s">
        <v>162</v>
      </c>
      <c r="C55" s="35" t="s">
        <v>71</v>
      </c>
      <c r="D55" s="35" t="s">
        <v>163</v>
      </c>
      <c r="E55" s="36" t="s">
        <v>164</v>
      </c>
      <c r="F55" s="37">
        <v>0.9</v>
      </c>
      <c r="G55" s="38">
        <v>220.92</v>
      </c>
      <c r="H55" s="39" t="s">
        <v>26</v>
      </c>
      <c r="I55" s="38">
        <f>TRUNC(TRUNC(G55 * K7, 2) + G55, 2)</f>
        <v>269.87</v>
      </c>
      <c r="J55" s="38">
        <f t="shared" si="0"/>
        <v>242.88</v>
      </c>
      <c r="K55" s="39">
        <f>J55 / K6</f>
        <v>6.750976114764103E-5</v>
      </c>
      <c r="L55" s="35" t="s">
        <v>161</v>
      </c>
      <c r="M55" s="35" t="s">
        <v>162</v>
      </c>
      <c r="N55" s="35" t="s">
        <v>71</v>
      </c>
      <c r="O55" s="35" t="s">
        <v>163</v>
      </c>
      <c r="P55" s="36" t="s">
        <v>164</v>
      </c>
      <c r="Q55" s="37">
        <v>0.9</v>
      </c>
      <c r="R55" s="25"/>
      <c r="S55" s="39" t="s">
        <v>26</v>
      </c>
      <c r="T55" s="38">
        <f>TRUNC(TRUNC(R55 * V7, 2) + R55, 2)</f>
        <v>0</v>
      </c>
      <c r="U55" s="38">
        <f t="shared" si="1"/>
        <v>0</v>
      </c>
      <c r="V55" s="39" t="e">
        <f>U55 / V6</f>
        <v>#DIV/0!</v>
      </c>
      <c r="W55" s="5" t="str">
        <f t="shared" si="2"/>
        <v>OK</v>
      </c>
      <c r="X55" s="6" t="str">
        <f t="shared" si="3"/>
        <v>OK</v>
      </c>
      <c r="Y55" s="6" t="str">
        <f t="shared" si="4"/>
        <v>OK</v>
      </c>
      <c r="Z55" s="6" t="str">
        <f t="shared" si="5"/>
        <v>OK</v>
      </c>
      <c r="AA55" s="6" t="str">
        <f t="shared" si="6"/>
        <v>OK</v>
      </c>
      <c r="AB55" s="7">
        <f t="shared" si="7"/>
        <v>0</v>
      </c>
    </row>
    <row r="56" spans="1:28" ht="39" customHeight="1">
      <c r="A56" s="35" t="s">
        <v>165</v>
      </c>
      <c r="B56" s="35" t="s">
        <v>166</v>
      </c>
      <c r="C56" s="35" t="s">
        <v>71</v>
      </c>
      <c r="D56" s="35" t="s">
        <v>167</v>
      </c>
      <c r="E56" s="36" t="s">
        <v>164</v>
      </c>
      <c r="F56" s="37">
        <v>4.9000000000000004</v>
      </c>
      <c r="G56" s="38">
        <v>814.36</v>
      </c>
      <c r="H56" s="39" t="s">
        <v>26</v>
      </c>
      <c r="I56" s="38">
        <f>TRUNC(TRUNC(G56 * K7, 2) + G56, 2)</f>
        <v>994.82</v>
      </c>
      <c r="J56" s="38">
        <f t="shared" si="0"/>
        <v>4874.6099999999997</v>
      </c>
      <c r="K56" s="39">
        <f>J56 / K6</f>
        <v>1.3549232410569104E-3</v>
      </c>
      <c r="L56" s="35" t="s">
        <v>165</v>
      </c>
      <c r="M56" s="35" t="s">
        <v>166</v>
      </c>
      <c r="N56" s="35" t="s">
        <v>71</v>
      </c>
      <c r="O56" s="35" t="s">
        <v>167</v>
      </c>
      <c r="P56" s="36" t="s">
        <v>164</v>
      </c>
      <c r="Q56" s="37">
        <v>4.9000000000000004</v>
      </c>
      <c r="R56" s="25"/>
      <c r="S56" s="39" t="s">
        <v>26</v>
      </c>
      <c r="T56" s="38">
        <f>TRUNC(TRUNC(R56 * V7, 2) + R56, 2)</f>
        <v>0</v>
      </c>
      <c r="U56" s="38">
        <f t="shared" si="1"/>
        <v>0</v>
      </c>
      <c r="V56" s="39" t="e">
        <f>U56 / V6</f>
        <v>#DIV/0!</v>
      </c>
      <c r="W56" s="5" t="str">
        <f t="shared" si="2"/>
        <v>OK</v>
      </c>
      <c r="X56" s="6" t="str">
        <f t="shared" si="3"/>
        <v>OK</v>
      </c>
      <c r="Y56" s="6" t="str">
        <f t="shared" si="4"/>
        <v>OK</v>
      </c>
      <c r="Z56" s="6" t="str">
        <f t="shared" si="5"/>
        <v>OK</v>
      </c>
      <c r="AA56" s="6" t="str">
        <f t="shared" si="6"/>
        <v>OK</v>
      </c>
      <c r="AB56" s="7">
        <f t="shared" si="7"/>
        <v>0</v>
      </c>
    </row>
    <row r="57" spans="1:28" ht="39" customHeight="1">
      <c r="A57" s="35" t="s">
        <v>168</v>
      </c>
      <c r="B57" s="35" t="s">
        <v>169</v>
      </c>
      <c r="C57" s="35" t="s">
        <v>71</v>
      </c>
      <c r="D57" s="35" t="s">
        <v>170</v>
      </c>
      <c r="E57" s="36" t="s">
        <v>164</v>
      </c>
      <c r="F57" s="37">
        <v>4.5</v>
      </c>
      <c r="G57" s="38">
        <v>549.13</v>
      </c>
      <c r="H57" s="39" t="s">
        <v>26</v>
      </c>
      <c r="I57" s="38">
        <f>TRUNC(TRUNC(G57 * K7, 2) + G57, 2)</f>
        <v>670.81</v>
      </c>
      <c r="J57" s="38">
        <f t="shared" si="0"/>
        <v>3018.64</v>
      </c>
      <c r="K57" s="39">
        <f>J57 / K6</f>
        <v>8.3904671191829339E-4</v>
      </c>
      <c r="L57" s="35" t="s">
        <v>168</v>
      </c>
      <c r="M57" s="35" t="s">
        <v>169</v>
      </c>
      <c r="N57" s="35" t="s">
        <v>71</v>
      </c>
      <c r="O57" s="35" t="s">
        <v>170</v>
      </c>
      <c r="P57" s="36" t="s">
        <v>164</v>
      </c>
      <c r="Q57" s="37">
        <v>4.5</v>
      </c>
      <c r="R57" s="25"/>
      <c r="S57" s="39" t="s">
        <v>26</v>
      </c>
      <c r="T57" s="38">
        <f>TRUNC(TRUNC(R57 * V7, 2) + R57, 2)</f>
        <v>0</v>
      </c>
      <c r="U57" s="38">
        <f t="shared" si="1"/>
        <v>0</v>
      </c>
      <c r="V57" s="39" t="e">
        <f>U57 / V6</f>
        <v>#DIV/0!</v>
      </c>
      <c r="W57" s="5" t="str">
        <f t="shared" si="2"/>
        <v>OK</v>
      </c>
      <c r="X57" s="6" t="str">
        <f t="shared" si="3"/>
        <v>OK</v>
      </c>
      <c r="Y57" s="6" t="str">
        <f t="shared" si="4"/>
        <v>OK</v>
      </c>
      <c r="Z57" s="6" t="str">
        <f t="shared" si="5"/>
        <v>OK</v>
      </c>
      <c r="AA57" s="6" t="str">
        <f t="shared" si="6"/>
        <v>OK</v>
      </c>
      <c r="AB57" s="7">
        <f t="shared" si="7"/>
        <v>0</v>
      </c>
    </row>
    <row r="58" spans="1:28" ht="65.099999999999994" customHeight="1">
      <c r="A58" s="35" t="s">
        <v>171</v>
      </c>
      <c r="B58" s="35" t="s">
        <v>172</v>
      </c>
      <c r="C58" s="35" t="s">
        <v>71</v>
      </c>
      <c r="D58" s="35" t="s">
        <v>173</v>
      </c>
      <c r="E58" s="36" t="s">
        <v>164</v>
      </c>
      <c r="F58" s="37">
        <v>0.57999999999999996</v>
      </c>
      <c r="G58" s="38">
        <v>3884.07</v>
      </c>
      <c r="H58" s="39" t="s">
        <v>26</v>
      </c>
      <c r="I58" s="38">
        <f>TRUNC(TRUNC(G58 * K7, 2) + G58, 2)</f>
        <v>4744.7700000000004</v>
      </c>
      <c r="J58" s="38">
        <f t="shared" si="0"/>
        <v>2751.96</v>
      </c>
      <c r="K58" s="39">
        <f>J58 / K6</f>
        <v>7.6492161679785162E-4</v>
      </c>
      <c r="L58" s="35" t="s">
        <v>171</v>
      </c>
      <c r="M58" s="35" t="s">
        <v>172</v>
      </c>
      <c r="N58" s="35" t="s">
        <v>71</v>
      </c>
      <c r="O58" s="35" t="s">
        <v>173</v>
      </c>
      <c r="P58" s="36" t="s">
        <v>164</v>
      </c>
      <c r="Q58" s="37">
        <v>0.57999999999999996</v>
      </c>
      <c r="R58" s="25"/>
      <c r="S58" s="39" t="s">
        <v>26</v>
      </c>
      <c r="T58" s="38">
        <f>TRUNC(TRUNC(R58 * V7, 2) + R58, 2)</f>
        <v>0</v>
      </c>
      <c r="U58" s="38">
        <f t="shared" si="1"/>
        <v>0</v>
      </c>
      <c r="V58" s="39" t="e">
        <f>U58 / V6</f>
        <v>#DIV/0!</v>
      </c>
      <c r="W58" s="5" t="str">
        <f t="shared" si="2"/>
        <v>OK</v>
      </c>
      <c r="X58" s="6" t="str">
        <f t="shared" si="3"/>
        <v>OK</v>
      </c>
      <c r="Y58" s="6" t="str">
        <f t="shared" si="4"/>
        <v>OK</v>
      </c>
      <c r="Z58" s="6" t="str">
        <f t="shared" si="5"/>
        <v>OK</v>
      </c>
      <c r="AA58" s="6" t="str">
        <f t="shared" si="6"/>
        <v>OK</v>
      </c>
      <c r="AB58" s="7">
        <f t="shared" si="7"/>
        <v>0</v>
      </c>
    </row>
    <row r="59" spans="1:28" ht="39" customHeight="1">
      <c r="A59" s="35" t="s">
        <v>174</v>
      </c>
      <c r="B59" s="35" t="s">
        <v>175</v>
      </c>
      <c r="C59" s="35" t="s">
        <v>71</v>
      </c>
      <c r="D59" s="35" t="s">
        <v>176</v>
      </c>
      <c r="E59" s="36" t="s">
        <v>164</v>
      </c>
      <c r="F59" s="37">
        <v>9.98</v>
      </c>
      <c r="G59" s="38">
        <v>116.89</v>
      </c>
      <c r="H59" s="39" t="s">
        <v>26</v>
      </c>
      <c r="I59" s="38">
        <f>TRUNC(TRUNC(G59 * K7, 2) + G59, 2)</f>
        <v>142.79</v>
      </c>
      <c r="J59" s="38">
        <f t="shared" si="0"/>
        <v>1425.04</v>
      </c>
      <c r="K59" s="39">
        <f>J59 / K6</f>
        <v>3.9609729094958152E-4</v>
      </c>
      <c r="L59" s="35" t="s">
        <v>174</v>
      </c>
      <c r="M59" s="35" t="s">
        <v>175</v>
      </c>
      <c r="N59" s="35" t="s">
        <v>71</v>
      </c>
      <c r="O59" s="35" t="s">
        <v>176</v>
      </c>
      <c r="P59" s="36" t="s">
        <v>164</v>
      </c>
      <c r="Q59" s="37">
        <v>9.98</v>
      </c>
      <c r="R59" s="25"/>
      <c r="S59" s="39" t="s">
        <v>26</v>
      </c>
      <c r="T59" s="38">
        <f>TRUNC(TRUNC(R59 * V7, 2) + R59, 2)</f>
        <v>0</v>
      </c>
      <c r="U59" s="38">
        <f t="shared" si="1"/>
        <v>0</v>
      </c>
      <c r="V59" s="39" t="e">
        <f>U59 / V6</f>
        <v>#DIV/0!</v>
      </c>
      <c r="W59" s="5" t="str">
        <f t="shared" si="2"/>
        <v>OK</v>
      </c>
      <c r="X59" s="6" t="str">
        <f t="shared" si="3"/>
        <v>OK</v>
      </c>
      <c r="Y59" s="6" t="str">
        <f t="shared" si="4"/>
        <v>OK</v>
      </c>
      <c r="Z59" s="6" t="str">
        <f t="shared" si="5"/>
        <v>OK</v>
      </c>
      <c r="AA59" s="6" t="str">
        <f t="shared" si="6"/>
        <v>OK</v>
      </c>
      <c r="AB59" s="7">
        <f t="shared" si="7"/>
        <v>0</v>
      </c>
    </row>
    <row r="60" spans="1:28" ht="39" customHeight="1">
      <c r="A60" s="35" t="s">
        <v>177</v>
      </c>
      <c r="B60" s="35" t="s">
        <v>178</v>
      </c>
      <c r="C60" s="35" t="s">
        <v>32</v>
      </c>
      <c r="D60" s="35" t="s">
        <v>179</v>
      </c>
      <c r="E60" s="36" t="s">
        <v>34</v>
      </c>
      <c r="F60" s="37">
        <v>1</v>
      </c>
      <c r="G60" s="38">
        <v>645.44000000000005</v>
      </c>
      <c r="H60" s="39" t="s">
        <v>26</v>
      </c>
      <c r="I60" s="38">
        <f>TRUNC(TRUNC(G60 * K7, 2) + G60, 2)</f>
        <v>788.46</v>
      </c>
      <c r="J60" s="38">
        <f t="shared" si="0"/>
        <v>788.46</v>
      </c>
      <c r="K60" s="39">
        <f>J60 / K6</f>
        <v>2.1915656404178626E-4</v>
      </c>
      <c r="L60" s="35" t="s">
        <v>177</v>
      </c>
      <c r="M60" s="35" t="s">
        <v>178</v>
      </c>
      <c r="N60" s="35" t="s">
        <v>32</v>
      </c>
      <c r="O60" s="35" t="s">
        <v>179</v>
      </c>
      <c r="P60" s="36" t="s">
        <v>34</v>
      </c>
      <c r="Q60" s="37">
        <v>1</v>
      </c>
      <c r="R60" s="25"/>
      <c r="S60" s="39" t="s">
        <v>26</v>
      </c>
      <c r="T60" s="38">
        <f>TRUNC(TRUNC(R60 * V7, 2) + R60, 2)</f>
        <v>0</v>
      </c>
      <c r="U60" s="38">
        <f t="shared" si="1"/>
        <v>0</v>
      </c>
      <c r="V60" s="39" t="e">
        <f>U60 / V6</f>
        <v>#DIV/0!</v>
      </c>
      <c r="W60" s="5" t="str">
        <f t="shared" si="2"/>
        <v>OK</v>
      </c>
      <c r="X60" s="6" t="str">
        <f t="shared" si="3"/>
        <v>OK</v>
      </c>
      <c r="Y60" s="6" t="str">
        <f t="shared" si="4"/>
        <v>OK</v>
      </c>
      <c r="Z60" s="6" t="str">
        <f t="shared" si="5"/>
        <v>OK</v>
      </c>
      <c r="AA60" s="6" t="str">
        <f t="shared" si="6"/>
        <v>OK</v>
      </c>
      <c r="AB60" s="7">
        <f t="shared" si="7"/>
        <v>0</v>
      </c>
    </row>
    <row r="61" spans="1:28" ht="39" customHeight="1">
      <c r="A61" s="30" t="s">
        <v>180</v>
      </c>
      <c r="B61" s="30" t="s">
        <v>24</v>
      </c>
      <c r="C61" s="30"/>
      <c r="D61" s="30" t="s">
        <v>181</v>
      </c>
      <c r="E61" s="31"/>
      <c r="F61" s="32">
        <v>1</v>
      </c>
      <c r="G61" s="32" t="s">
        <v>26</v>
      </c>
      <c r="H61" s="33" t="s">
        <v>26</v>
      </c>
      <c r="I61" s="34">
        <f>J62 + J63 + J64 + J65 + J66 + J67 + J68</f>
        <v>27288.440000000002</v>
      </c>
      <c r="J61" s="34">
        <f t="shared" si="0"/>
        <v>27288.44</v>
      </c>
      <c r="K61" s="33">
        <f>J61 / K6</f>
        <v>7.584964041879666E-3</v>
      </c>
      <c r="L61" s="30" t="s">
        <v>180</v>
      </c>
      <c r="M61" s="30" t="s">
        <v>24</v>
      </c>
      <c r="N61" s="30"/>
      <c r="O61" s="30" t="s">
        <v>181</v>
      </c>
      <c r="P61" s="31"/>
      <c r="Q61" s="32">
        <v>1</v>
      </c>
      <c r="R61" s="24"/>
      <c r="S61" s="33" t="s">
        <v>26</v>
      </c>
      <c r="T61" s="34">
        <f>U62 + U63 + U64 + U65 + U66 + U67 + U68</f>
        <v>0</v>
      </c>
      <c r="U61" s="34">
        <f t="shared" si="1"/>
        <v>0</v>
      </c>
      <c r="V61" s="33" t="e">
        <f>U61 / V6</f>
        <v>#DIV/0!</v>
      </c>
      <c r="W61" s="5" t="str">
        <f t="shared" si="2"/>
        <v>OK</v>
      </c>
      <c r="X61" s="6" t="str">
        <f t="shared" si="3"/>
        <v>OK</v>
      </c>
      <c r="Y61" s="6" t="str">
        <f t="shared" si="4"/>
        <v>OK</v>
      </c>
      <c r="Z61" s="6" t="str">
        <f t="shared" si="5"/>
        <v>OK</v>
      </c>
      <c r="AA61" s="6" t="str">
        <f t="shared" si="6"/>
        <v>OK</v>
      </c>
      <c r="AB61" s="7">
        <f t="shared" si="7"/>
        <v>0</v>
      </c>
    </row>
    <row r="62" spans="1:28" ht="24" customHeight="1">
      <c r="A62" s="35" t="s">
        <v>182</v>
      </c>
      <c r="B62" s="35" t="s">
        <v>183</v>
      </c>
      <c r="C62" s="35" t="s">
        <v>32</v>
      </c>
      <c r="D62" s="35" t="s">
        <v>184</v>
      </c>
      <c r="E62" s="36" t="s">
        <v>34</v>
      </c>
      <c r="F62" s="37">
        <v>50</v>
      </c>
      <c r="G62" s="38">
        <v>31.38</v>
      </c>
      <c r="H62" s="39" t="s">
        <v>26</v>
      </c>
      <c r="I62" s="38">
        <f>TRUNC(TRUNC(G62 * K7, 2) + G62, 2)</f>
        <v>38.33</v>
      </c>
      <c r="J62" s="38">
        <f t="shared" si="0"/>
        <v>1916.5</v>
      </c>
      <c r="K62" s="39">
        <f>J62 / K6</f>
        <v>5.3270115793582849E-4</v>
      </c>
      <c r="L62" s="35" t="s">
        <v>182</v>
      </c>
      <c r="M62" s="35" t="s">
        <v>183</v>
      </c>
      <c r="N62" s="35" t="s">
        <v>32</v>
      </c>
      <c r="O62" s="35" t="s">
        <v>184</v>
      </c>
      <c r="P62" s="36" t="s">
        <v>34</v>
      </c>
      <c r="Q62" s="37">
        <v>50</v>
      </c>
      <c r="R62" s="25"/>
      <c r="S62" s="39" t="s">
        <v>26</v>
      </c>
      <c r="T62" s="38">
        <f>TRUNC(TRUNC(R62 * V7, 2) + R62, 2)</f>
        <v>0</v>
      </c>
      <c r="U62" s="38">
        <f t="shared" si="1"/>
        <v>0</v>
      </c>
      <c r="V62" s="39" t="e">
        <f>U62 / V6</f>
        <v>#DIV/0!</v>
      </c>
      <c r="W62" s="5" t="str">
        <f t="shared" si="2"/>
        <v>OK</v>
      </c>
      <c r="X62" s="6" t="str">
        <f t="shared" si="3"/>
        <v>OK</v>
      </c>
      <c r="Y62" s="6" t="str">
        <f t="shared" si="4"/>
        <v>OK</v>
      </c>
      <c r="Z62" s="6" t="str">
        <f t="shared" si="5"/>
        <v>OK</v>
      </c>
      <c r="AA62" s="6" t="str">
        <f t="shared" si="6"/>
        <v>OK</v>
      </c>
      <c r="AB62" s="7">
        <f t="shared" si="7"/>
        <v>0</v>
      </c>
    </row>
    <row r="63" spans="1:28" ht="51.95" customHeight="1">
      <c r="A63" s="35" t="s">
        <v>185</v>
      </c>
      <c r="B63" s="35" t="s">
        <v>186</v>
      </c>
      <c r="C63" s="35" t="s">
        <v>71</v>
      </c>
      <c r="D63" s="35" t="s">
        <v>187</v>
      </c>
      <c r="E63" s="36" t="s">
        <v>34</v>
      </c>
      <c r="F63" s="37">
        <v>10</v>
      </c>
      <c r="G63" s="38">
        <v>133.97</v>
      </c>
      <c r="H63" s="39" t="s">
        <v>26</v>
      </c>
      <c r="I63" s="38">
        <f>TRUNC(TRUNC(G63 * K7, 2) + G63, 2)</f>
        <v>163.65</v>
      </c>
      <c r="J63" s="38">
        <f t="shared" si="0"/>
        <v>1636.5</v>
      </c>
      <c r="K63" s="39">
        <f>J63 / K6</f>
        <v>4.5487369943228976E-4</v>
      </c>
      <c r="L63" s="35" t="s">
        <v>185</v>
      </c>
      <c r="M63" s="35" t="s">
        <v>186</v>
      </c>
      <c r="N63" s="35" t="s">
        <v>71</v>
      </c>
      <c r="O63" s="35" t="s">
        <v>187</v>
      </c>
      <c r="P63" s="36" t="s">
        <v>34</v>
      </c>
      <c r="Q63" s="37">
        <v>10</v>
      </c>
      <c r="R63" s="25"/>
      <c r="S63" s="39" t="s">
        <v>26</v>
      </c>
      <c r="T63" s="38">
        <f>TRUNC(TRUNC(R63 * V7, 2) + R63, 2)</f>
        <v>0</v>
      </c>
      <c r="U63" s="38">
        <f t="shared" si="1"/>
        <v>0</v>
      </c>
      <c r="V63" s="39" t="e">
        <f>U63 / V6</f>
        <v>#DIV/0!</v>
      </c>
      <c r="W63" s="5" t="str">
        <f t="shared" si="2"/>
        <v>OK</v>
      </c>
      <c r="X63" s="6" t="str">
        <f t="shared" si="3"/>
        <v>OK</v>
      </c>
      <c r="Y63" s="6" t="str">
        <f t="shared" si="4"/>
        <v>OK</v>
      </c>
      <c r="Z63" s="6" t="str">
        <f t="shared" si="5"/>
        <v>OK</v>
      </c>
      <c r="AA63" s="6" t="str">
        <f t="shared" si="6"/>
        <v>OK</v>
      </c>
      <c r="AB63" s="7">
        <f t="shared" si="7"/>
        <v>0</v>
      </c>
    </row>
    <row r="64" spans="1:28" ht="26.1" customHeight="1">
      <c r="A64" s="35" t="s">
        <v>188</v>
      </c>
      <c r="B64" s="35" t="s">
        <v>189</v>
      </c>
      <c r="C64" s="35" t="s">
        <v>32</v>
      </c>
      <c r="D64" s="35" t="s">
        <v>190</v>
      </c>
      <c r="E64" s="36" t="s">
        <v>191</v>
      </c>
      <c r="F64" s="37">
        <v>5</v>
      </c>
      <c r="G64" s="38">
        <v>113.12</v>
      </c>
      <c r="H64" s="39" t="s">
        <v>26</v>
      </c>
      <c r="I64" s="38">
        <f>TRUNC(TRUNC(G64 * K7, 2) + G64, 2)</f>
        <v>138.18</v>
      </c>
      <c r="J64" s="38">
        <f t="shared" si="0"/>
        <v>690.9</v>
      </c>
      <c r="K64" s="39">
        <f>J64 / K6</f>
        <v>1.9203925385748182E-4</v>
      </c>
      <c r="L64" s="35" t="s">
        <v>188</v>
      </c>
      <c r="M64" s="35" t="s">
        <v>189</v>
      </c>
      <c r="N64" s="35" t="s">
        <v>32</v>
      </c>
      <c r="O64" s="35" t="s">
        <v>190</v>
      </c>
      <c r="P64" s="36" t="s">
        <v>191</v>
      </c>
      <c r="Q64" s="37">
        <v>5</v>
      </c>
      <c r="R64" s="25"/>
      <c r="S64" s="39" t="s">
        <v>26</v>
      </c>
      <c r="T64" s="38">
        <f>TRUNC(TRUNC(R64 * V7, 2) + R64, 2)</f>
        <v>0</v>
      </c>
      <c r="U64" s="38">
        <f t="shared" si="1"/>
        <v>0</v>
      </c>
      <c r="V64" s="39" t="e">
        <f>U64 / V6</f>
        <v>#DIV/0!</v>
      </c>
      <c r="W64" s="5" t="str">
        <f t="shared" si="2"/>
        <v>OK</v>
      </c>
      <c r="X64" s="6" t="str">
        <f t="shared" si="3"/>
        <v>OK</v>
      </c>
      <c r="Y64" s="6" t="str">
        <f t="shared" si="4"/>
        <v>OK</v>
      </c>
      <c r="Z64" s="6" t="str">
        <f t="shared" si="5"/>
        <v>OK</v>
      </c>
      <c r="AA64" s="6" t="str">
        <f t="shared" si="6"/>
        <v>OK</v>
      </c>
      <c r="AB64" s="7">
        <f t="shared" si="7"/>
        <v>0</v>
      </c>
    </row>
    <row r="65" spans="1:28" ht="26.1" customHeight="1">
      <c r="A65" s="35" t="s">
        <v>192</v>
      </c>
      <c r="B65" s="35" t="s">
        <v>193</v>
      </c>
      <c r="C65" s="35" t="s">
        <v>32</v>
      </c>
      <c r="D65" s="35" t="s">
        <v>194</v>
      </c>
      <c r="E65" s="36" t="s">
        <v>195</v>
      </c>
      <c r="F65" s="37">
        <v>400</v>
      </c>
      <c r="G65" s="38">
        <v>27.71</v>
      </c>
      <c r="H65" s="39" t="s">
        <v>26</v>
      </c>
      <c r="I65" s="38">
        <f>TRUNC(TRUNC(G65 * K7, 2) + G65, 2)</f>
        <v>33.85</v>
      </c>
      <c r="J65" s="38">
        <f t="shared" si="0"/>
        <v>13540</v>
      </c>
      <c r="K65" s="39">
        <f>J65 / K6</f>
        <v>3.7635135290639801E-3</v>
      </c>
      <c r="L65" s="35" t="s">
        <v>192</v>
      </c>
      <c r="M65" s="35" t="s">
        <v>193</v>
      </c>
      <c r="N65" s="35" t="s">
        <v>32</v>
      </c>
      <c r="O65" s="35" t="s">
        <v>194</v>
      </c>
      <c r="P65" s="36" t="s">
        <v>195</v>
      </c>
      <c r="Q65" s="37">
        <v>400</v>
      </c>
      <c r="R65" s="25"/>
      <c r="S65" s="39" t="s">
        <v>26</v>
      </c>
      <c r="T65" s="38">
        <f>TRUNC(TRUNC(R65 * V7, 2) + R65, 2)</f>
        <v>0</v>
      </c>
      <c r="U65" s="38">
        <f t="shared" si="1"/>
        <v>0</v>
      </c>
      <c r="V65" s="39" t="e">
        <f>U65 / V6</f>
        <v>#DIV/0!</v>
      </c>
      <c r="W65" s="5" t="str">
        <f t="shared" si="2"/>
        <v>OK</v>
      </c>
      <c r="X65" s="6" t="str">
        <f t="shared" si="3"/>
        <v>OK</v>
      </c>
      <c r="Y65" s="6" t="str">
        <f t="shared" si="4"/>
        <v>OK</v>
      </c>
      <c r="Z65" s="6" t="str">
        <f t="shared" si="5"/>
        <v>OK</v>
      </c>
      <c r="AA65" s="6" t="str">
        <f t="shared" si="6"/>
        <v>OK</v>
      </c>
      <c r="AB65" s="7">
        <f t="shared" si="7"/>
        <v>0</v>
      </c>
    </row>
    <row r="66" spans="1:28" ht="51.95" customHeight="1">
      <c r="A66" s="35" t="s">
        <v>196</v>
      </c>
      <c r="B66" s="35" t="s">
        <v>197</v>
      </c>
      <c r="C66" s="35" t="s">
        <v>32</v>
      </c>
      <c r="D66" s="35" t="s">
        <v>198</v>
      </c>
      <c r="E66" s="36" t="s">
        <v>139</v>
      </c>
      <c r="F66" s="37">
        <v>8</v>
      </c>
      <c r="G66" s="38">
        <v>485.73</v>
      </c>
      <c r="H66" s="39" t="s">
        <v>26</v>
      </c>
      <c r="I66" s="38">
        <f>TRUNC(TRUNC(G66 * K7, 2) + G66, 2)</f>
        <v>593.36</v>
      </c>
      <c r="J66" s="38">
        <f t="shared" si="0"/>
        <v>4746.88</v>
      </c>
      <c r="K66" s="39">
        <f>J66 / K6</f>
        <v>1.3194200222188498E-3</v>
      </c>
      <c r="L66" s="35" t="s">
        <v>196</v>
      </c>
      <c r="M66" s="35" t="s">
        <v>197</v>
      </c>
      <c r="N66" s="35" t="s">
        <v>32</v>
      </c>
      <c r="O66" s="35" t="s">
        <v>198</v>
      </c>
      <c r="P66" s="36" t="s">
        <v>139</v>
      </c>
      <c r="Q66" s="37">
        <v>8</v>
      </c>
      <c r="R66" s="25"/>
      <c r="S66" s="39" t="s">
        <v>26</v>
      </c>
      <c r="T66" s="38">
        <f>TRUNC(TRUNC(R66 * V7, 2) + R66, 2)</f>
        <v>0</v>
      </c>
      <c r="U66" s="38">
        <f t="shared" si="1"/>
        <v>0</v>
      </c>
      <c r="V66" s="39" t="e">
        <f>U66 / V6</f>
        <v>#DIV/0!</v>
      </c>
      <c r="W66" s="5" t="str">
        <f t="shared" si="2"/>
        <v>OK</v>
      </c>
      <c r="X66" s="6" t="str">
        <f t="shared" si="3"/>
        <v>OK</v>
      </c>
      <c r="Y66" s="6" t="str">
        <f t="shared" si="4"/>
        <v>OK</v>
      </c>
      <c r="Z66" s="6" t="str">
        <f t="shared" si="5"/>
        <v>OK</v>
      </c>
      <c r="AA66" s="6" t="str">
        <f t="shared" si="6"/>
        <v>OK</v>
      </c>
      <c r="AB66" s="7">
        <f t="shared" si="7"/>
        <v>0</v>
      </c>
    </row>
    <row r="67" spans="1:28" ht="51.95" customHeight="1">
      <c r="A67" s="35" t="s">
        <v>199</v>
      </c>
      <c r="B67" s="35" t="s">
        <v>200</v>
      </c>
      <c r="C67" s="35" t="s">
        <v>71</v>
      </c>
      <c r="D67" s="35" t="s">
        <v>201</v>
      </c>
      <c r="E67" s="36" t="s">
        <v>34</v>
      </c>
      <c r="F67" s="37">
        <v>10</v>
      </c>
      <c r="G67" s="38">
        <v>219.47</v>
      </c>
      <c r="H67" s="39" t="s">
        <v>26</v>
      </c>
      <c r="I67" s="38">
        <f>TRUNC(TRUNC(G67 * K7, 2) + G67, 2)</f>
        <v>268.10000000000002</v>
      </c>
      <c r="J67" s="38">
        <f t="shared" si="0"/>
        <v>2681</v>
      </c>
      <c r="K67" s="39">
        <f>J67 / K6</f>
        <v>7.4519791517138341E-4</v>
      </c>
      <c r="L67" s="35" t="s">
        <v>199</v>
      </c>
      <c r="M67" s="35" t="s">
        <v>200</v>
      </c>
      <c r="N67" s="35" t="s">
        <v>71</v>
      </c>
      <c r="O67" s="35" t="s">
        <v>201</v>
      </c>
      <c r="P67" s="36" t="s">
        <v>34</v>
      </c>
      <c r="Q67" s="37">
        <v>10</v>
      </c>
      <c r="R67" s="25"/>
      <c r="S67" s="39" t="s">
        <v>26</v>
      </c>
      <c r="T67" s="38">
        <f>TRUNC(TRUNC(R67 * V7, 2) + R67, 2)</f>
        <v>0</v>
      </c>
      <c r="U67" s="38">
        <f t="shared" si="1"/>
        <v>0</v>
      </c>
      <c r="V67" s="39" t="e">
        <f>U67 / V6</f>
        <v>#DIV/0!</v>
      </c>
      <c r="W67" s="5" t="str">
        <f t="shared" si="2"/>
        <v>OK</v>
      </c>
      <c r="X67" s="6" t="str">
        <f t="shared" si="3"/>
        <v>OK</v>
      </c>
      <c r="Y67" s="6" t="str">
        <f t="shared" si="4"/>
        <v>OK</v>
      </c>
      <c r="Z67" s="6" t="str">
        <f t="shared" si="5"/>
        <v>OK</v>
      </c>
      <c r="AA67" s="6" t="str">
        <f t="shared" si="6"/>
        <v>OK</v>
      </c>
      <c r="AB67" s="7">
        <f t="shared" si="7"/>
        <v>0</v>
      </c>
    </row>
    <row r="68" spans="1:28" ht="65.099999999999994" customHeight="1">
      <c r="A68" s="35" t="s">
        <v>202</v>
      </c>
      <c r="B68" s="35" t="s">
        <v>203</v>
      </c>
      <c r="C68" s="35" t="s">
        <v>32</v>
      </c>
      <c r="D68" s="35" t="s">
        <v>204</v>
      </c>
      <c r="E68" s="36" t="s">
        <v>195</v>
      </c>
      <c r="F68" s="37">
        <v>4.5</v>
      </c>
      <c r="G68" s="38">
        <v>377.77</v>
      </c>
      <c r="H68" s="39" t="s">
        <v>26</v>
      </c>
      <c r="I68" s="38">
        <f>TRUNC(TRUNC(G68 * K7, 2) + G68, 2)</f>
        <v>461.48</v>
      </c>
      <c r="J68" s="38">
        <f t="shared" si="0"/>
        <v>2076.66</v>
      </c>
      <c r="K68" s="39">
        <f>J68 / K6</f>
        <v>5.772184641998526E-4</v>
      </c>
      <c r="L68" s="35" t="s">
        <v>202</v>
      </c>
      <c r="M68" s="35" t="s">
        <v>203</v>
      </c>
      <c r="N68" s="35" t="s">
        <v>32</v>
      </c>
      <c r="O68" s="35" t="s">
        <v>204</v>
      </c>
      <c r="P68" s="36" t="s">
        <v>195</v>
      </c>
      <c r="Q68" s="37">
        <v>4.5</v>
      </c>
      <c r="R68" s="25"/>
      <c r="S68" s="39" t="s">
        <v>26</v>
      </c>
      <c r="T68" s="38">
        <f>TRUNC(TRUNC(R68 * V7, 2) + R68, 2)</f>
        <v>0</v>
      </c>
      <c r="U68" s="38">
        <f t="shared" si="1"/>
        <v>0</v>
      </c>
      <c r="V68" s="39" t="e">
        <f>U68 / V6</f>
        <v>#DIV/0!</v>
      </c>
      <c r="W68" s="5" t="str">
        <f t="shared" si="2"/>
        <v>OK</v>
      </c>
      <c r="X68" s="6" t="str">
        <f t="shared" si="3"/>
        <v>OK</v>
      </c>
      <c r="Y68" s="6" t="str">
        <f t="shared" si="4"/>
        <v>OK</v>
      </c>
      <c r="Z68" s="6" t="str">
        <f t="shared" si="5"/>
        <v>OK</v>
      </c>
      <c r="AA68" s="6" t="str">
        <f t="shared" si="6"/>
        <v>OK</v>
      </c>
      <c r="AB68" s="7">
        <f t="shared" si="7"/>
        <v>0</v>
      </c>
    </row>
    <row r="69" spans="1:28" ht="26.1" customHeight="1">
      <c r="A69" s="30" t="s">
        <v>205</v>
      </c>
      <c r="B69" s="30" t="s">
        <v>24</v>
      </c>
      <c r="C69" s="30"/>
      <c r="D69" s="30" t="s">
        <v>206</v>
      </c>
      <c r="E69" s="31"/>
      <c r="F69" s="32">
        <v>1</v>
      </c>
      <c r="G69" s="32" t="s">
        <v>26</v>
      </c>
      <c r="H69" s="33" t="s">
        <v>26</v>
      </c>
      <c r="I69" s="34">
        <f>J70</f>
        <v>10663.94</v>
      </c>
      <c r="J69" s="34">
        <f t="shared" si="0"/>
        <v>10663.94</v>
      </c>
      <c r="K69" s="33">
        <f>J69 / K6</f>
        <v>2.9640976708365245E-3</v>
      </c>
      <c r="L69" s="30" t="s">
        <v>205</v>
      </c>
      <c r="M69" s="30" t="s">
        <v>24</v>
      </c>
      <c r="N69" s="30"/>
      <c r="O69" s="30" t="s">
        <v>206</v>
      </c>
      <c r="P69" s="31"/>
      <c r="Q69" s="32">
        <v>1</v>
      </c>
      <c r="R69" s="24"/>
      <c r="S69" s="33" t="s">
        <v>26</v>
      </c>
      <c r="T69" s="34">
        <f>U70</f>
        <v>0</v>
      </c>
      <c r="U69" s="34">
        <f t="shared" si="1"/>
        <v>0</v>
      </c>
      <c r="V69" s="33" t="e">
        <f>U69 / V6</f>
        <v>#DIV/0!</v>
      </c>
      <c r="W69" s="5" t="str">
        <f t="shared" si="2"/>
        <v>OK</v>
      </c>
      <c r="X69" s="6" t="str">
        <f t="shared" si="3"/>
        <v>OK</v>
      </c>
      <c r="Y69" s="6" t="str">
        <f t="shared" si="4"/>
        <v>OK</v>
      </c>
      <c r="Z69" s="6" t="str">
        <f t="shared" si="5"/>
        <v>OK</v>
      </c>
      <c r="AA69" s="6" t="str">
        <f t="shared" si="6"/>
        <v>OK</v>
      </c>
      <c r="AB69" s="7">
        <f t="shared" si="7"/>
        <v>0</v>
      </c>
    </row>
    <row r="70" spans="1:28" ht="24" customHeight="1">
      <c r="A70" s="30" t="s">
        <v>207</v>
      </c>
      <c r="B70" s="30" t="s">
        <v>24</v>
      </c>
      <c r="C70" s="30"/>
      <c r="D70" s="30" t="s">
        <v>208</v>
      </c>
      <c r="E70" s="31"/>
      <c r="F70" s="32">
        <v>1</v>
      </c>
      <c r="G70" s="32" t="s">
        <v>26</v>
      </c>
      <c r="H70" s="33" t="s">
        <v>26</v>
      </c>
      <c r="I70" s="34">
        <f>J71</f>
        <v>10663.94</v>
      </c>
      <c r="J70" s="34">
        <f t="shared" si="0"/>
        <v>10663.94</v>
      </c>
      <c r="K70" s="33">
        <f>J70 / K6</f>
        <v>2.9640976708365245E-3</v>
      </c>
      <c r="L70" s="30" t="s">
        <v>207</v>
      </c>
      <c r="M70" s="30" t="s">
        <v>24</v>
      </c>
      <c r="N70" s="30"/>
      <c r="O70" s="30" t="s">
        <v>208</v>
      </c>
      <c r="P70" s="31"/>
      <c r="Q70" s="32">
        <v>1</v>
      </c>
      <c r="R70" s="24"/>
      <c r="S70" s="33" t="s">
        <v>26</v>
      </c>
      <c r="T70" s="34">
        <f>U71</f>
        <v>0</v>
      </c>
      <c r="U70" s="34">
        <f t="shared" si="1"/>
        <v>0</v>
      </c>
      <c r="V70" s="33" t="e">
        <f>U70 / V6</f>
        <v>#DIV/0!</v>
      </c>
      <c r="W70" s="5" t="str">
        <f t="shared" si="2"/>
        <v>OK</v>
      </c>
      <c r="X70" s="6" t="str">
        <f t="shared" si="3"/>
        <v>OK</v>
      </c>
      <c r="Y70" s="6" t="str">
        <f t="shared" si="4"/>
        <v>OK</v>
      </c>
      <c r="Z70" s="6" t="str">
        <f t="shared" si="5"/>
        <v>OK</v>
      </c>
      <c r="AA70" s="6" t="str">
        <f t="shared" si="6"/>
        <v>OK</v>
      </c>
      <c r="AB70" s="7">
        <f t="shared" si="7"/>
        <v>0</v>
      </c>
    </row>
    <row r="71" spans="1:28" ht="26.1" customHeight="1">
      <c r="A71" s="35" t="s">
        <v>209</v>
      </c>
      <c r="B71" s="35" t="s">
        <v>210</v>
      </c>
      <c r="C71" s="35" t="s">
        <v>71</v>
      </c>
      <c r="D71" s="35" t="s">
        <v>211</v>
      </c>
      <c r="E71" s="36" t="s">
        <v>212</v>
      </c>
      <c r="F71" s="37">
        <v>266</v>
      </c>
      <c r="G71" s="38">
        <v>32.82</v>
      </c>
      <c r="H71" s="39" t="s">
        <v>26</v>
      </c>
      <c r="I71" s="38">
        <f>TRUNC(TRUNC(G71 * K7, 2) + G71, 2)</f>
        <v>40.090000000000003</v>
      </c>
      <c r="J71" s="38">
        <f t="shared" si="0"/>
        <v>10663.94</v>
      </c>
      <c r="K71" s="39">
        <f>J71 / K6</f>
        <v>2.9640976708365245E-3</v>
      </c>
      <c r="L71" s="35" t="s">
        <v>209</v>
      </c>
      <c r="M71" s="35" t="s">
        <v>210</v>
      </c>
      <c r="N71" s="35" t="s">
        <v>71</v>
      </c>
      <c r="O71" s="35" t="s">
        <v>211</v>
      </c>
      <c r="P71" s="36" t="s">
        <v>212</v>
      </c>
      <c r="Q71" s="37">
        <v>266</v>
      </c>
      <c r="R71" s="25"/>
      <c r="S71" s="39" t="s">
        <v>26</v>
      </c>
      <c r="T71" s="38">
        <f>TRUNC(TRUNC(R71 * V7, 2) + R71, 2)</f>
        <v>0</v>
      </c>
      <c r="U71" s="38">
        <f t="shared" si="1"/>
        <v>0</v>
      </c>
      <c r="V71" s="39" t="e">
        <f>U71 / V6</f>
        <v>#DIV/0!</v>
      </c>
      <c r="W71" s="5" t="str">
        <f t="shared" si="2"/>
        <v>OK</v>
      </c>
      <c r="X71" s="6" t="str">
        <f t="shared" si="3"/>
        <v>OK</v>
      </c>
      <c r="Y71" s="6" t="str">
        <f t="shared" si="4"/>
        <v>OK</v>
      </c>
      <c r="Z71" s="6" t="str">
        <f t="shared" si="5"/>
        <v>OK</v>
      </c>
      <c r="AA71" s="6" t="str">
        <f t="shared" si="6"/>
        <v>OK</v>
      </c>
      <c r="AB71" s="7">
        <f t="shared" si="7"/>
        <v>0</v>
      </c>
    </row>
    <row r="72" spans="1:28" ht="39" customHeight="1">
      <c r="A72" s="30" t="s">
        <v>213</v>
      </c>
      <c r="B72" s="30" t="s">
        <v>24</v>
      </c>
      <c r="C72" s="30"/>
      <c r="D72" s="30" t="s">
        <v>214</v>
      </c>
      <c r="E72" s="31"/>
      <c r="F72" s="32">
        <v>1</v>
      </c>
      <c r="G72" s="32" t="s">
        <v>26</v>
      </c>
      <c r="H72" s="33" t="s">
        <v>26</v>
      </c>
      <c r="I72" s="34">
        <f>J73 + J76</f>
        <v>39846.089999999997</v>
      </c>
      <c r="J72" s="34">
        <f t="shared" si="0"/>
        <v>39846.089999999997</v>
      </c>
      <c r="K72" s="33">
        <f>J72 / K6</f>
        <v>1.1075428271440247E-2</v>
      </c>
      <c r="L72" s="30" t="s">
        <v>213</v>
      </c>
      <c r="M72" s="30" t="s">
        <v>24</v>
      </c>
      <c r="N72" s="30"/>
      <c r="O72" s="30" t="s">
        <v>214</v>
      </c>
      <c r="P72" s="31"/>
      <c r="Q72" s="32">
        <v>1</v>
      </c>
      <c r="R72" s="24"/>
      <c r="S72" s="33" t="s">
        <v>26</v>
      </c>
      <c r="T72" s="34">
        <f>U73 + U76</f>
        <v>0</v>
      </c>
      <c r="U72" s="34">
        <f t="shared" si="1"/>
        <v>0</v>
      </c>
      <c r="V72" s="33" t="e">
        <f>U72 / V6</f>
        <v>#DIV/0!</v>
      </c>
      <c r="W72" s="5" t="str">
        <f t="shared" si="2"/>
        <v>OK</v>
      </c>
      <c r="X72" s="6" t="str">
        <f t="shared" si="3"/>
        <v>OK</v>
      </c>
      <c r="Y72" s="6" t="str">
        <f t="shared" si="4"/>
        <v>OK</v>
      </c>
      <c r="Z72" s="6" t="str">
        <f t="shared" si="5"/>
        <v>OK</v>
      </c>
      <c r="AA72" s="6" t="str">
        <f t="shared" si="6"/>
        <v>OK</v>
      </c>
      <c r="AB72" s="7">
        <f t="shared" si="7"/>
        <v>0</v>
      </c>
    </row>
    <row r="73" spans="1:28" ht="26.1" customHeight="1">
      <c r="A73" s="30" t="s">
        <v>215</v>
      </c>
      <c r="B73" s="30" t="s">
        <v>24</v>
      </c>
      <c r="C73" s="30"/>
      <c r="D73" s="30" t="s">
        <v>216</v>
      </c>
      <c r="E73" s="31"/>
      <c r="F73" s="32">
        <v>1</v>
      </c>
      <c r="G73" s="32" t="s">
        <v>26</v>
      </c>
      <c r="H73" s="33" t="s">
        <v>26</v>
      </c>
      <c r="I73" s="34">
        <f>J74 + J75</f>
        <v>8636.32</v>
      </c>
      <c r="J73" s="34">
        <f t="shared" ref="J73:J136" si="8">TRUNC(F73 * I73,2)</f>
        <v>8636.32</v>
      </c>
      <c r="K73" s="33">
        <f>J73 / K6</f>
        <v>2.4005101300831485E-3</v>
      </c>
      <c r="L73" s="30" t="s">
        <v>215</v>
      </c>
      <c r="M73" s="30" t="s">
        <v>24</v>
      </c>
      <c r="N73" s="30"/>
      <c r="O73" s="30" t="s">
        <v>216</v>
      </c>
      <c r="P73" s="31"/>
      <c r="Q73" s="32">
        <v>1</v>
      </c>
      <c r="R73" s="24"/>
      <c r="S73" s="33" t="s">
        <v>26</v>
      </c>
      <c r="T73" s="34">
        <f>U74 + U75</f>
        <v>0</v>
      </c>
      <c r="U73" s="34">
        <f t="shared" ref="U73:U136" si="9">TRUNC(Q73 * T73,2)</f>
        <v>0</v>
      </c>
      <c r="V73" s="33" t="e">
        <f>U73 / V6</f>
        <v>#DIV/0!</v>
      </c>
      <c r="W73" s="5" t="str">
        <f t="shared" si="2"/>
        <v>OK</v>
      </c>
      <c r="X73" s="6" t="str">
        <f t="shared" si="3"/>
        <v>OK</v>
      </c>
      <c r="Y73" s="6" t="str">
        <f t="shared" si="4"/>
        <v>OK</v>
      </c>
      <c r="Z73" s="6" t="str">
        <f t="shared" si="5"/>
        <v>OK</v>
      </c>
      <c r="AA73" s="6" t="str">
        <f t="shared" si="6"/>
        <v>OK</v>
      </c>
      <c r="AB73" s="7">
        <f t="shared" si="7"/>
        <v>0</v>
      </c>
    </row>
    <row r="74" spans="1:28" ht="24" customHeight="1">
      <c r="A74" s="35" t="s">
        <v>217</v>
      </c>
      <c r="B74" s="35" t="s">
        <v>218</v>
      </c>
      <c r="C74" s="35" t="s">
        <v>71</v>
      </c>
      <c r="D74" s="35" t="s">
        <v>219</v>
      </c>
      <c r="E74" s="36" t="s">
        <v>34</v>
      </c>
      <c r="F74" s="37">
        <v>22</v>
      </c>
      <c r="G74" s="38">
        <v>143.91</v>
      </c>
      <c r="H74" s="39" t="s">
        <v>26</v>
      </c>
      <c r="I74" s="38">
        <f>TRUNC(TRUNC(G74 * K7, 2) + G74, 2)</f>
        <v>175.8</v>
      </c>
      <c r="J74" s="38">
        <f t="shared" si="8"/>
        <v>3867.6</v>
      </c>
      <c r="K74" s="39">
        <f>J74 / K6</f>
        <v>1.0750195661010228E-3</v>
      </c>
      <c r="L74" s="35" t="s">
        <v>217</v>
      </c>
      <c r="M74" s="35" t="s">
        <v>218</v>
      </c>
      <c r="N74" s="35" t="s">
        <v>71</v>
      </c>
      <c r="O74" s="35" t="s">
        <v>219</v>
      </c>
      <c r="P74" s="36" t="s">
        <v>34</v>
      </c>
      <c r="Q74" s="37">
        <v>22</v>
      </c>
      <c r="R74" s="25"/>
      <c r="S74" s="39" t="s">
        <v>26</v>
      </c>
      <c r="T74" s="38">
        <f>TRUNC(TRUNC(R74 * V7, 2) + R74, 2)</f>
        <v>0</v>
      </c>
      <c r="U74" s="38">
        <f t="shared" si="9"/>
        <v>0</v>
      </c>
      <c r="V74" s="39" t="e">
        <f>U74 / V6</f>
        <v>#DIV/0!</v>
      </c>
      <c r="W74" s="5" t="str">
        <f t="shared" ref="W74:W96" si="10">IF(D74=O74,"OK","ERRO")</f>
        <v>OK</v>
      </c>
      <c r="X74" s="6" t="str">
        <f t="shared" ref="X74:X96" si="11">IF(E74=P74,"OK","ERRO")</f>
        <v>OK</v>
      </c>
      <c r="Y74" s="6" t="str">
        <f t="shared" ref="Y74:Y96" si="12">IF(F74=Q74,"OK","ERRO")</f>
        <v>OK</v>
      </c>
      <c r="Z74" s="6" t="str">
        <f t="shared" si="5"/>
        <v>OK</v>
      </c>
      <c r="AA74" s="6" t="str">
        <f t="shared" ref="AA74:AA96" si="13">IF(S74&lt;=H74,"OK","ERRO")</f>
        <v>OK</v>
      </c>
      <c r="AB74" s="7">
        <f t="shared" si="7"/>
        <v>0</v>
      </c>
    </row>
    <row r="75" spans="1:28" ht="39" customHeight="1">
      <c r="A75" s="35" t="s">
        <v>220</v>
      </c>
      <c r="B75" s="35" t="s">
        <v>221</v>
      </c>
      <c r="C75" s="35" t="s">
        <v>32</v>
      </c>
      <c r="D75" s="35" t="s">
        <v>222</v>
      </c>
      <c r="E75" s="36" t="s">
        <v>34</v>
      </c>
      <c r="F75" s="37">
        <v>2</v>
      </c>
      <c r="G75" s="38">
        <v>1951.84</v>
      </c>
      <c r="H75" s="39" t="s">
        <v>26</v>
      </c>
      <c r="I75" s="38">
        <f>TRUNC(TRUNC(G75 * K7, 2) + G75, 2)</f>
        <v>2384.36</v>
      </c>
      <c r="J75" s="38">
        <f t="shared" si="8"/>
        <v>4768.72</v>
      </c>
      <c r="K75" s="39">
        <f>J75 / K6</f>
        <v>1.3254905639821259E-3</v>
      </c>
      <c r="L75" s="35" t="s">
        <v>220</v>
      </c>
      <c r="M75" s="35" t="s">
        <v>221</v>
      </c>
      <c r="N75" s="35" t="s">
        <v>32</v>
      </c>
      <c r="O75" s="35" t="s">
        <v>222</v>
      </c>
      <c r="P75" s="36" t="s">
        <v>34</v>
      </c>
      <c r="Q75" s="37">
        <v>2</v>
      </c>
      <c r="R75" s="25"/>
      <c r="S75" s="39" t="s">
        <v>26</v>
      </c>
      <c r="T75" s="38">
        <f>TRUNC(TRUNC(R75 * V7, 2) + R75, 2)</f>
        <v>0</v>
      </c>
      <c r="U75" s="38">
        <f t="shared" si="9"/>
        <v>0</v>
      </c>
      <c r="V75" s="39" t="e">
        <f>U75 / V6</f>
        <v>#DIV/0!</v>
      </c>
      <c r="W75" s="5" t="str">
        <f t="shared" si="10"/>
        <v>OK</v>
      </c>
      <c r="X75" s="6" t="str">
        <f t="shared" si="11"/>
        <v>OK</v>
      </c>
      <c r="Y75" s="6" t="str">
        <f t="shared" si="12"/>
        <v>OK</v>
      </c>
      <c r="Z75" s="6" t="str">
        <f t="shared" ref="Z75:Z138" si="14">IF(I75&gt;=T75,"OK","ERRO")</f>
        <v>OK</v>
      </c>
      <c r="AA75" s="6" t="str">
        <f t="shared" si="13"/>
        <v>OK</v>
      </c>
      <c r="AB75" s="7">
        <f t="shared" ref="AB75:AB138" si="15">IFERROR(U75/J75,"-")</f>
        <v>0</v>
      </c>
    </row>
    <row r="76" spans="1:28" ht="26.1" customHeight="1">
      <c r="A76" s="30" t="s">
        <v>223</v>
      </c>
      <c r="B76" s="30" t="s">
        <v>24</v>
      </c>
      <c r="C76" s="30"/>
      <c r="D76" s="30" t="s">
        <v>224</v>
      </c>
      <c r="E76" s="31"/>
      <c r="F76" s="32">
        <v>1</v>
      </c>
      <c r="G76" s="32" t="s">
        <v>26</v>
      </c>
      <c r="H76" s="33" t="s">
        <v>26</v>
      </c>
      <c r="I76" s="34">
        <f>J77 + J78 + J79 + J80 + J81 + J82 + J83 + J84 + J85 + J86 + J87</f>
        <v>31209.77</v>
      </c>
      <c r="J76" s="34">
        <f t="shared" si="8"/>
        <v>31209.77</v>
      </c>
      <c r="K76" s="33">
        <f>J76 / K6</f>
        <v>8.6749181413570998E-3</v>
      </c>
      <c r="L76" s="30" t="s">
        <v>223</v>
      </c>
      <c r="M76" s="30" t="s">
        <v>24</v>
      </c>
      <c r="N76" s="30"/>
      <c r="O76" s="30" t="s">
        <v>224</v>
      </c>
      <c r="P76" s="31"/>
      <c r="Q76" s="32">
        <v>1</v>
      </c>
      <c r="R76" s="24"/>
      <c r="S76" s="33" t="s">
        <v>26</v>
      </c>
      <c r="T76" s="34">
        <f>U77 + U78 + U79 + U80 + U81 + U82 + U83 + U84 + U85 + U86 + U87</f>
        <v>0</v>
      </c>
      <c r="U76" s="34">
        <f t="shared" si="9"/>
        <v>0</v>
      </c>
      <c r="V76" s="33" t="e">
        <f>U76 / V6</f>
        <v>#DIV/0!</v>
      </c>
      <c r="W76" s="5" t="str">
        <f t="shared" si="10"/>
        <v>OK</v>
      </c>
      <c r="X76" s="6" t="str">
        <f t="shared" si="11"/>
        <v>OK</v>
      </c>
      <c r="Y76" s="6" t="str">
        <f t="shared" si="12"/>
        <v>OK</v>
      </c>
      <c r="Z76" s="6" t="str">
        <f t="shared" si="14"/>
        <v>OK</v>
      </c>
      <c r="AA76" s="6" t="str">
        <f t="shared" si="13"/>
        <v>OK</v>
      </c>
      <c r="AB76" s="7">
        <f t="shared" si="15"/>
        <v>0</v>
      </c>
    </row>
    <row r="77" spans="1:28" ht="26.1" customHeight="1">
      <c r="A77" s="35" t="s">
        <v>225</v>
      </c>
      <c r="B77" s="35" t="s">
        <v>226</v>
      </c>
      <c r="C77" s="35" t="s">
        <v>71</v>
      </c>
      <c r="D77" s="35" t="s">
        <v>227</v>
      </c>
      <c r="E77" s="36" t="s">
        <v>73</v>
      </c>
      <c r="F77" s="37">
        <v>42.74</v>
      </c>
      <c r="G77" s="38">
        <v>4.82</v>
      </c>
      <c r="H77" s="39" t="s">
        <v>26</v>
      </c>
      <c r="I77" s="38">
        <f>TRUNC(TRUNC(G77 * K7, 2) + G77, 2)</f>
        <v>5.88</v>
      </c>
      <c r="J77" s="38">
        <f t="shared" si="8"/>
        <v>251.31</v>
      </c>
      <c r="K77" s="39">
        <f>J77 / K6</f>
        <v>6.9852923559015419E-5</v>
      </c>
      <c r="L77" s="35" t="s">
        <v>225</v>
      </c>
      <c r="M77" s="35" t="s">
        <v>226</v>
      </c>
      <c r="N77" s="35" t="s">
        <v>71</v>
      </c>
      <c r="O77" s="35" t="s">
        <v>227</v>
      </c>
      <c r="P77" s="36" t="s">
        <v>73</v>
      </c>
      <c r="Q77" s="37">
        <v>42.74</v>
      </c>
      <c r="R77" s="25"/>
      <c r="S77" s="39" t="s">
        <v>26</v>
      </c>
      <c r="T77" s="38">
        <f>TRUNC(TRUNC(R77 * V7, 2) + R77, 2)</f>
        <v>0</v>
      </c>
      <c r="U77" s="38">
        <f t="shared" si="9"/>
        <v>0</v>
      </c>
      <c r="V77" s="39" t="e">
        <f>U77 / V6</f>
        <v>#DIV/0!</v>
      </c>
      <c r="W77" s="5" t="str">
        <f t="shared" si="10"/>
        <v>OK</v>
      </c>
      <c r="X77" s="6" t="str">
        <f t="shared" si="11"/>
        <v>OK</v>
      </c>
      <c r="Y77" s="6" t="str">
        <f t="shared" si="12"/>
        <v>OK</v>
      </c>
      <c r="Z77" s="6" t="str">
        <f t="shared" si="14"/>
        <v>OK</v>
      </c>
      <c r="AA77" s="6" t="str">
        <f t="shared" si="13"/>
        <v>OK</v>
      </c>
      <c r="AB77" s="7">
        <f t="shared" si="15"/>
        <v>0</v>
      </c>
    </row>
    <row r="78" spans="1:28" ht="26.1" customHeight="1">
      <c r="A78" s="35" t="s">
        <v>228</v>
      </c>
      <c r="B78" s="35" t="s">
        <v>229</v>
      </c>
      <c r="C78" s="35" t="s">
        <v>32</v>
      </c>
      <c r="D78" s="35" t="s">
        <v>230</v>
      </c>
      <c r="E78" s="36" t="s">
        <v>73</v>
      </c>
      <c r="F78" s="37">
        <v>1202.17</v>
      </c>
      <c r="G78" s="38">
        <v>12.13</v>
      </c>
      <c r="H78" s="39" t="s">
        <v>26</v>
      </c>
      <c r="I78" s="38">
        <f>TRUNC(TRUNC(G78 * K7, 2) + G78, 2)</f>
        <v>14.81</v>
      </c>
      <c r="J78" s="38">
        <f t="shared" si="8"/>
        <v>17804.13</v>
      </c>
      <c r="K78" s="39">
        <f>J78 / K6</f>
        <v>4.9487506741664614E-3</v>
      </c>
      <c r="L78" s="35" t="s">
        <v>228</v>
      </c>
      <c r="M78" s="35" t="s">
        <v>229</v>
      </c>
      <c r="N78" s="35" t="s">
        <v>32</v>
      </c>
      <c r="O78" s="35" t="s">
        <v>230</v>
      </c>
      <c r="P78" s="36" t="s">
        <v>73</v>
      </c>
      <c r="Q78" s="37">
        <v>1202.17</v>
      </c>
      <c r="R78" s="25"/>
      <c r="S78" s="39" t="s">
        <v>26</v>
      </c>
      <c r="T78" s="38">
        <f>TRUNC(TRUNC(R78 * V7, 2) + R78, 2)</f>
        <v>0</v>
      </c>
      <c r="U78" s="38">
        <f t="shared" si="9"/>
        <v>0</v>
      </c>
      <c r="V78" s="39" t="e">
        <f>U78 / V6</f>
        <v>#DIV/0!</v>
      </c>
      <c r="W78" s="5" t="str">
        <f t="shared" si="10"/>
        <v>OK</v>
      </c>
      <c r="X78" s="6" t="str">
        <f t="shared" si="11"/>
        <v>OK</v>
      </c>
      <c r="Y78" s="6" t="str">
        <f t="shared" si="12"/>
        <v>OK</v>
      </c>
      <c r="Z78" s="6" t="str">
        <f t="shared" si="14"/>
        <v>OK</v>
      </c>
      <c r="AA78" s="6" t="str">
        <f t="shared" si="13"/>
        <v>OK</v>
      </c>
      <c r="AB78" s="7">
        <f t="shared" si="15"/>
        <v>0</v>
      </c>
    </row>
    <row r="79" spans="1:28" ht="26.1" customHeight="1">
      <c r="A79" s="35" t="s">
        <v>231</v>
      </c>
      <c r="B79" s="35" t="s">
        <v>232</v>
      </c>
      <c r="C79" s="35" t="s">
        <v>71</v>
      </c>
      <c r="D79" s="35" t="s">
        <v>233</v>
      </c>
      <c r="E79" s="36" t="s">
        <v>73</v>
      </c>
      <c r="F79" s="37">
        <v>19.96</v>
      </c>
      <c r="G79" s="38">
        <v>16.32</v>
      </c>
      <c r="H79" s="39" t="s">
        <v>26</v>
      </c>
      <c r="I79" s="38">
        <f>TRUNC(TRUNC(G79 * K7, 2) + G79, 2)</f>
        <v>19.93</v>
      </c>
      <c r="J79" s="38">
        <f t="shared" si="8"/>
        <v>397.8</v>
      </c>
      <c r="K79" s="39">
        <f>J79 / K6</f>
        <v>1.1057058211681324E-4</v>
      </c>
      <c r="L79" s="35" t="s">
        <v>231</v>
      </c>
      <c r="M79" s="35" t="s">
        <v>232</v>
      </c>
      <c r="N79" s="35" t="s">
        <v>71</v>
      </c>
      <c r="O79" s="35" t="s">
        <v>233</v>
      </c>
      <c r="P79" s="36" t="s">
        <v>73</v>
      </c>
      <c r="Q79" s="37">
        <v>19.96</v>
      </c>
      <c r="R79" s="25"/>
      <c r="S79" s="39" t="s">
        <v>26</v>
      </c>
      <c r="T79" s="38">
        <f>TRUNC(TRUNC(R79 * V7, 2) + R79, 2)</f>
        <v>0</v>
      </c>
      <c r="U79" s="38">
        <f t="shared" si="9"/>
        <v>0</v>
      </c>
      <c r="V79" s="39" t="e">
        <f>U79 / V6</f>
        <v>#DIV/0!</v>
      </c>
      <c r="W79" s="5" t="str">
        <f t="shared" si="10"/>
        <v>OK</v>
      </c>
      <c r="X79" s="6" t="str">
        <f t="shared" si="11"/>
        <v>OK</v>
      </c>
      <c r="Y79" s="6" t="str">
        <f t="shared" si="12"/>
        <v>OK</v>
      </c>
      <c r="Z79" s="6" t="str">
        <f t="shared" si="14"/>
        <v>OK</v>
      </c>
      <c r="AA79" s="6" t="str">
        <f t="shared" si="13"/>
        <v>OK</v>
      </c>
      <c r="AB79" s="7">
        <f t="shared" si="15"/>
        <v>0</v>
      </c>
    </row>
    <row r="80" spans="1:28" ht="26.1" customHeight="1">
      <c r="A80" s="35" t="s">
        <v>234</v>
      </c>
      <c r="B80" s="35" t="s">
        <v>235</v>
      </c>
      <c r="C80" s="35" t="s">
        <v>71</v>
      </c>
      <c r="D80" s="35" t="s">
        <v>236</v>
      </c>
      <c r="E80" s="36" t="s">
        <v>59</v>
      </c>
      <c r="F80" s="37">
        <v>61.06</v>
      </c>
      <c r="G80" s="38">
        <v>0.41</v>
      </c>
      <c r="H80" s="39" t="s">
        <v>26</v>
      </c>
      <c r="I80" s="38">
        <f>TRUNC(TRUNC(G80 * K7, 2) + G80, 2)</f>
        <v>0.5</v>
      </c>
      <c r="J80" s="38">
        <f t="shared" si="8"/>
        <v>30.53</v>
      </c>
      <c r="K80" s="39">
        <f>J80 / K6</f>
        <v>8.4859725289751348E-6</v>
      </c>
      <c r="L80" s="35" t="s">
        <v>234</v>
      </c>
      <c r="M80" s="35" t="s">
        <v>235</v>
      </c>
      <c r="N80" s="35" t="s">
        <v>71</v>
      </c>
      <c r="O80" s="35" t="s">
        <v>236</v>
      </c>
      <c r="P80" s="36" t="s">
        <v>59</v>
      </c>
      <c r="Q80" s="37">
        <v>61.06</v>
      </c>
      <c r="R80" s="25"/>
      <c r="S80" s="39" t="s">
        <v>26</v>
      </c>
      <c r="T80" s="38">
        <f>TRUNC(TRUNC(R80 * V7, 2) + R80, 2)</f>
        <v>0</v>
      </c>
      <c r="U80" s="38">
        <f t="shared" si="9"/>
        <v>0</v>
      </c>
      <c r="V80" s="39" t="e">
        <f>U80 / V6</f>
        <v>#DIV/0!</v>
      </c>
      <c r="W80" s="5" t="str">
        <f t="shared" si="10"/>
        <v>OK</v>
      </c>
      <c r="X80" s="6" t="str">
        <f t="shared" si="11"/>
        <v>OK</v>
      </c>
      <c r="Y80" s="6" t="str">
        <f t="shared" si="12"/>
        <v>OK</v>
      </c>
      <c r="Z80" s="6" t="str">
        <f t="shared" si="14"/>
        <v>OK</v>
      </c>
      <c r="AA80" s="6" t="str">
        <f t="shared" si="13"/>
        <v>OK</v>
      </c>
      <c r="AB80" s="7">
        <f t="shared" si="15"/>
        <v>0</v>
      </c>
    </row>
    <row r="81" spans="1:28" ht="26.1" customHeight="1">
      <c r="A81" s="35" t="s">
        <v>237</v>
      </c>
      <c r="B81" s="35" t="s">
        <v>238</v>
      </c>
      <c r="C81" s="35" t="s">
        <v>32</v>
      </c>
      <c r="D81" s="35" t="s">
        <v>239</v>
      </c>
      <c r="E81" s="36" t="s">
        <v>164</v>
      </c>
      <c r="F81" s="37">
        <v>45.4</v>
      </c>
      <c r="G81" s="38">
        <v>119.99</v>
      </c>
      <c r="H81" s="39" t="s">
        <v>26</v>
      </c>
      <c r="I81" s="38">
        <f>TRUNC(TRUNC(G81 * K7, 2) + G81, 2)</f>
        <v>146.57</v>
      </c>
      <c r="J81" s="38">
        <f t="shared" si="8"/>
        <v>6654.27</v>
      </c>
      <c r="K81" s="39">
        <f>J81 / K6</f>
        <v>1.849589008201224E-3</v>
      </c>
      <c r="L81" s="35" t="s">
        <v>237</v>
      </c>
      <c r="M81" s="35" t="s">
        <v>238</v>
      </c>
      <c r="N81" s="35" t="s">
        <v>32</v>
      </c>
      <c r="O81" s="35" t="s">
        <v>239</v>
      </c>
      <c r="P81" s="36" t="s">
        <v>164</v>
      </c>
      <c r="Q81" s="37">
        <v>45.4</v>
      </c>
      <c r="R81" s="25"/>
      <c r="S81" s="39" t="s">
        <v>26</v>
      </c>
      <c r="T81" s="38">
        <f>TRUNC(TRUNC(R81 * V7, 2) + R81, 2)</f>
        <v>0</v>
      </c>
      <c r="U81" s="38">
        <f t="shared" si="9"/>
        <v>0</v>
      </c>
      <c r="V81" s="39" t="e">
        <f>U81 / V6</f>
        <v>#DIV/0!</v>
      </c>
      <c r="W81" s="5" t="str">
        <f t="shared" si="10"/>
        <v>OK</v>
      </c>
      <c r="X81" s="6" t="str">
        <f t="shared" si="11"/>
        <v>OK</v>
      </c>
      <c r="Y81" s="6" t="str">
        <f t="shared" si="12"/>
        <v>OK</v>
      </c>
      <c r="Z81" s="6" t="str">
        <f t="shared" si="14"/>
        <v>OK</v>
      </c>
      <c r="AA81" s="6" t="str">
        <f t="shared" si="13"/>
        <v>OK</v>
      </c>
      <c r="AB81" s="7">
        <f t="shared" si="15"/>
        <v>0</v>
      </c>
    </row>
    <row r="82" spans="1:28" ht="39" customHeight="1">
      <c r="A82" s="35" t="s">
        <v>240</v>
      </c>
      <c r="B82" s="35" t="s">
        <v>241</v>
      </c>
      <c r="C82" s="35" t="s">
        <v>71</v>
      </c>
      <c r="D82" s="35" t="s">
        <v>242</v>
      </c>
      <c r="E82" s="36" t="s">
        <v>73</v>
      </c>
      <c r="F82" s="37">
        <v>2.13</v>
      </c>
      <c r="G82" s="38">
        <v>25.13</v>
      </c>
      <c r="H82" s="39" t="s">
        <v>26</v>
      </c>
      <c r="I82" s="38">
        <f>TRUNC(TRUNC(G82 * K7, 2) + G82, 2)</f>
        <v>30.69</v>
      </c>
      <c r="J82" s="38">
        <f t="shared" si="8"/>
        <v>65.36</v>
      </c>
      <c r="K82" s="39">
        <f>J82 / K6</f>
        <v>1.8167152456397469E-5</v>
      </c>
      <c r="L82" s="35" t="s">
        <v>240</v>
      </c>
      <c r="M82" s="35" t="s">
        <v>241</v>
      </c>
      <c r="N82" s="35" t="s">
        <v>71</v>
      </c>
      <c r="O82" s="35" t="s">
        <v>242</v>
      </c>
      <c r="P82" s="36" t="s">
        <v>73</v>
      </c>
      <c r="Q82" s="37">
        <v>2.13</v>
      </c>
      <c r="R82" s="25"/>
      <c r="S82" s="39" t="s">
        <v>26</v>
      </c>
      <c r="T82" s="38">
        <f>TRUNC(TRUNC(R82 * V7, 2) + R82, 2)</f>
        <v>0</v>
      </c>
      <c r="U82" s="38">
        <f t="shared" si="9"/>
        <v>0</v>
      </c>
      <c r="V82" s="39" t="e">
        <f>U82 / V6</f>
        <v>#DIV/0!</v>
      </c>
      <c r="W82" s="5" t="str">
        <f t="shared" si="10"/>
        <v>OK</v>
      </c>
      <c r="X82" s="6" t="str">
        <f t="shared" si="11"/>
        <v>OK</v>
      </c>
      <c r="Y82" s="6" t="str">
        <f t="shared" si="12"/>
        <v>OK</v>
      </c>
      <c r="Z82" s="6" t="str">
        <f t="shared" si="14"/>
        <v>OK</v>
      </c>
      <c r="AA82" s="6" t="str">
        <f t="shared" si="13"/>
        <v>OK</v>
      </c>
      <c r="AB82" s="7">
        <f t="shared" si="15"/>
        <v>0</v>
      </c>
    </row>
    <row r="83" spans="1:28" ht="24" customHeight="1">
      <c r="A83" s="35" t="s">
        <v>243</v>
      </c>
      <c r="B83" s="35" t="s">
        <v>244</v>
      </c>
      <c r="C83" s="35" t="s">
        <v>32</v>
      </c>
      <c r="D83" s="35" t="s">
        <v>245</v>
      </c>
      <c r="E83" s="36" t="s">
        <v>164</v>
      </c>
      <c r="F83" s="37">
        <v>0.93</v>
      </c>
      <c r="G83" s="38">
        <v>103.15</v>
      </c>
      <c r="H83" s="39" t="s">
        <v>26</v>
      </c>
      <c r="I83" s="38">
        <f>TRUNC(TRUNC(G83 * K7, 2) + G83, 2)</f>
        <v>126</v>
      </c>
      <c r="J83" s="38">
        <f t="shared" si="8"/>
        <v>117.18</v>
      </c>
      <c r="K83" s="39">
        <f>J83 / K6</f>
        <v>3.2570791383730962E-5</v>
      </c>
      <c r="L83" s="35" t="s">
        <v>243</v>
      </c>
      <c r="M83" s="35" t="s">
        <v>244</v>
      </c>
      <c r="N83" s="35" t="s">
        <v>32</v>
      </c>
      <c r="O83" s="35" t="s">
        <v>245</v>
      </c>
      <c r="P83" s="36" t="s">
        <v>164</v>
      </c>
      <c r="Q83" s="37">
        <v>0.93</v>
      </c>
      <c r="R83" s="25"/>
      <c r="S83" s="39" t="s">
        <v>26</v>
      </c>
      <c r="T83" s="38">
        <f>TRUNC(TRUNC(R83 * V7, 2) + R83, 2)</f>
        <v>0</v>
      </c>
      <c r="U83" s="38">
        <f t="shared" si="9"/>
        <v>0</v>
      </c>
      <c r="V83" s="39" t="e">
        <f>U83 / V6</f>
        <v>#DIV/0!</v>
      </c>
      <c r="W83" s="5" t="str">
        <f t="shared" si="10"/>
        <v>OK</v>
      </c>
      <c r="X83" s="6" t="str">
        <f t="shared" si="11"/>
        <v>OK</v>
      </c>
      <c r="Y83" s="6" t="str">
        <f t="shared" si="12"/>
        <v>OK</v>
      </c>
      <c r="Z83" s="6" t="str">
        <f t="shared" si="14"/>
        <v>OK</v>
      </c>
      <c r="AA83" s="6" t="str">
        <f t="shared" si="13"/>
        <v>OK</v>
      </c>
      <c r="AB83" s="7">
        <f t="shared" si="15"/>
        <v>0</v>
      </c>
    </row>
    <row r="84" spans="1:28" ht="39" customHeight="1">
      <c r="A84" s="35" t="s">
        <v>246</v>
      </c>
      <c r="B84" s="35" t="s">
        <v>247</v>
      </c>
      <c r="C84" s="35" t="s">
        <v>71</v>
      </c>
      <c r="D84" s="35" t="s">
        <v>248</v>
      </c>
      <c r="E84" s="36" t="s">
        <v>34</v>
      </c>
      <c r="F84" s="37">
        <v>8</v>
      </c>
      <c r="G84" s="38">
        <v>63.53</v>
      </c>
      <c r="H84" s="39" t="s">
        <v>26</v>
      </c>
      <c r="I84" s="38">
        <f>TRUNC(TRUNC(G84 * K7, 2) + G84, 2)</f>
        <v>77.599999999999994</v>
      </c>
      <c r="J84" s="38">
        <f t="shared" si="8"/>
        <v>620.79999999999995</v>
      </c>
      <c r="K84" s="39">
        <f>J84 / K6</f>
        <v>1.72554593710703E-4</v>
      </c>
      <c r="L84" s="35" t="s">
        <v>246</v>
      </c>
      <c r="M84" s="35" t="s">
        <v>247</v>
      </c>
      <c r="N84" s="35" t="s">
        <v>71</v>
      </c>
      <c r="O84" s="35" t="s">
        <v>248</v>
      </c>
      <c r="P84" s="36" t="s">
        <v>34</v>
      </c>
      <c r="Q84" s="37">
        <v>8</v>
      </c>
      <c r="R84" s="25"/>
      <c r="S84" s="39" t="s">
        <v>26</v>
      </c>
      <c r="T84" s="38">
        <f>TRUNC(TRUNC(R84 * V7, 2) + R84, 2)</f>
        <v>0</v>
      </c>
      <c r="U84" s="38">
        <f t="shared" si="9"/>
        <v>0</v>
      </c>
      <c r="V84" s="39" t="e">
        <f>U84 / V6</f>
        <v>#DIV/0!</v>
      </c>
      <c r="W84" s="5" t="str">
        <f t="shared" si="10"/>
        <v>OK</v>
      </c>
      <c r="X84" s="6" t="str">
        <f t="shared" si="11"/>
        <v>OK</v>
      </c>
      <c r="Y84" s="6" t="str">
        <f t="shared" si="12"/>
        <v>OK</v>
      </c>
      <c r="Z84" s="6" t="str">
        <f t="shared" si="14"/>
        <v>OK</v>
      </c>
      <c r="AA84" s="6" t="str">
        <f t="shared" si="13"/>
        <v>OK</v>
      </c>
      <c r="AB84" s="7">
        <f t="shared" si="15"/>
        <v>0</v>
      </c>
    </row>
    <row r="85" spans="1:28" ht="26.1" customHeight="1">
      <c r="A85" s="35" t="s">
        <v>249</v>
      </c>
      <c r="B85" s="35" t="s">
        <v>250</v>
      </c>
      <c r="C85" s="35" t="s">
        <v>32</v>
      </c>
      <c r="D85" s="35" t="s">
        <v>251</v>
      </c>
      <c r="E85" s="36" t="s">
        <v>73</v>
      </c>
      <c r="F85" s="37">
        <v>48.28</v>
      </c>
      <c r="G85" s="38">
        <v>67.92</v>
      </c>
      <c r="H85" s="39" t="s">
        <v>26</v>
      </c>
      <c r="I85" s="38">
        <f>TRUNC(TRUNC(G85 * K7, 2) + G85, 2)</f>
        <v>82.97</v>
      </c>
      <c r="J85" s="38">
        <f t="shared" si="8"/>
        <v>4005.79</v>
      </c>
      <c r="K85" s="39">
        <f>J85 / K6</f>
        <v>1.1134301964246087E-3</v>
      </c>
      <c r="L85" s="35" t="s">
        <v>249</v>
      </c>
      <c r="M85" s="35" t="s">
        <v>250</v>
      </c>
      <c r="N85" s="35" t="s">
        <v>32</v>
      </c>
      <c r="O85" s="35" t="s">
        <v>251</v>
      </c>
      <c r="P85" s="36" t="s">
        <v>73</v>
      </c>
      <c r="Q85" s="37">
        <v>48.28</v>
      </c>
      <c r="R85" s="25"/>
      <c r="S85" s="39" t="s">
        <v>26</v>
      </c>
      <c r="T85" s="38">
        <f>TRUNC(TRUNC(R85 * V7, 2) + R85, 2)</f>
        <v>0</v>
      </c>
      <c r="U85" s="38">
        <f t="shared" si="9"/>
        <v>0</v>
      </c>
      <c r="V85" s="39" t="e">
        <f>U85 / V6</f>
        <v>#DIV/0!</v>
      </c>
      <c r="W85" s="5" t="str">
        <f t="shared" si="10"/>
        <v>OK</v>
      </c>
      <c r="X85" s="6" t="str">
        <f t="shared" si="11"/>
        <v>OK</v>
      </c>
      <c r="Y85" s="6" t="str">
        <f t="shared" si="12"/>
        <v>OK</v>
      </c>
      <c r="Z85" s="6" t="str">
        <f t="shared" si="14"/>
        <v>OK</v>
      </c>
      <c r="AA85" s="6" t="str">
        <f t="shared" si="13"/>
        <v>OK</v>
      </c>
      <c r="AB85" s="7">
        <f t="shared" si="15"/>
        <v>0</v>
      </c>
    </row>
    <row r="86" spans="1:28" ht="26.1" customHeight="1">
      <c r="A86" s="35" t="s">
        <v>252</v>
      </c>
      <c r="B86" s="35" t="s">
        <v>253</v>
      </c>
      <c r="C86" s="35" t="s">
        <v>32</v>
      </c>
      <c r="D86" s="35" t="s">
        <v>254</v>
      </c>
      <c r="E86" s="36" t="s">
        <v>59</v>
      </c>
      <c r="F86" s="37">
        <v>32</v>
      </c>
      <c r="G86" s="38">
        <v>22.64</v>
      </c>
      <c r="H86" s="39" t="s">
        <v>26</v>
      </c>
      <c r="I86" s="38">
        <f>TRUNC(TRUNC(G86 * K7, 2) + G86, 2)</f>
        <v>27.65</v>
      </c>
      <c r="J86" s="38">
        <f t="shared" si="8"/>
        <v>884.8</v>
      </c>
      <c r="K86" s="39">
        <f>J86 / K6</f>
        <v>2.4593476887118239E-4</v>
      </c>
      <c r="L86" s="35" t="s">
        <v>252</v>
      </c>
      <c r="M86" s="35" t="s">
        <v>253</v>
      </c>
      <c r="N86" s="35" t="s">
        <v>32</v>
      </c>
      <c r="O86" s="35" t="s">
        <v>254</v>
      </c>
      <c r="P86" s="36" t="s">
        <v>59</v>
      </c>
      <c r="Q86" s="37">
        <v>32</v>
      </c>
      <c r="R86" s="25"/>
      <c r="S86" s="39" t="s">
        <v>26</v>
      </c>
      <c r="T86" s="38">
        <f>TRUNC(TRUNC(R86 * V7, 2) + R86, 2)</f>
        <v>0</v>
      </c>
      <c r="U86" s="38">
        <f t="shared" si="9"/>
        <v>0</v>
      </c>
      <c r="V86" s="39" t="e">
        <f>U86 / V6</f>
        <v>#DIV/0!</v>
      </c>
      <c r="W86" s="5" t="str">
        <f t="shared" si="10"/>
        <v>OK</v>
      </c>
      <c r="X86" s="6" t="str">
        <f t="shared" si="11"/>
        <v>OK</v>
      </c>
      <c r="Y86" s="6" t="str">
        <f t="shared" si="12"/>
        <v>OK</v>
      </c>
      <c r="Z86" s="6" t="str">
        <f t="shared" si="14"/>
        <v>OK</v>
      </c>
      <c r="AA86" s="6" t="str">
        <f t="shared" si="13"/>
        <v>OK</v>
      </c>
      <c r="AB86" s="7">
        <f t="shared" si="15"/>
        <v>0</v>
      </c>
    </row>
    <row r="87" spans="1:28" ht="39" customHeight="1">
      <c r="A87" s="35" t="s">
        <v>255</v>
      </c>
      <c r="B87" s="35" t="s">
        <v>256</v>
      </c>
      <c r="C87" s="35" t="s">
        <v>32</v>
      </c>
      <c r="D87" s="35" t="s">
        <v>257</v>
      </c>
      <c r="E87" s="36" t="s">
        <v>164</v>
      </c>
      <c r="F87" s="37">
        <v>11.39</v>
      </c>
      <c r="G87" s="38">
        <v>27.16</v>
      </c>
      <c r="H87" s="39" t="s">
        <v>26</v>
      </c>
      <c r="I87" s="38">
        <f>TRUNC(TRUNC(G87 * K7, 2) + G87, 2)</f>
        <v>33.17</v>
      </c>
      <c r="J87" s="38">
        <f t="shared" si="8"/>
        <v>377.8</v>
      </c>
      <c r="K87" s="39">
        <f>J87 / K6</f>
        <v>1.0501147793798905E-4</v>
      </c>
      <c r="L87" s="35" t="s">
        <v>255</v>
      </c>
      <c r="M87" s="35" t="s">
        <v>256</v>
      </c>
      <c r="N87" s="35" t="s">
        <v>32</v>
      </c>
      <c r="O87" s="35" t="s">
        <v>257</v>
      </c>
      <c r="P87" s="36" t="s">
        <v>164</v>
      </c>
      <c r="Q87" s="37">
        <v>11.39</v>
      </c>
      <c r="R87" s="25"/>
      <c r="S87" s="39" t="s">
        <v>26</v>
      </c>
      <c r="T87" s="38">
        <f>TRUNC(TRUNC(R87 * V7, 2) + R87, 2)</f>
        <v>0</v>
      </c>
      <c r="U87" s="38">
        <f t="shared" si="9"/>
        <v>0</v>
      </c>
      <c r="V87" s="39" t="e">
        <f>U87 / V6</f>
        <v>#DIV/0!</v>
      </c>
      <c r="W87" s="5" t="str">
        <f t="shared" si="10"/>
        <v>OK</v>
      </c>
      <c r="X87" s="6" t="str">
        <f t="shared" si="11"/>
        <v>OK</v>
      </c>
      <c r="Y87" s="6" t="str">
        <f t="shared" si="12"/>
        <v>OK</v>
      </c>
      <c r="Z87" s="6" t="str">
        <f t="shared" si="14"/>
        <v>OK</v>
      </c>
      <c r="AA87" s="6" t="str">
        <f t="shared" si="13"/>
        <v>OK</v>
      </c>
      <c r="AB87" s="7">
        <f t="shared" si="15"/>
        <v>0</v>
      </c>
    </row>
    <row r="88" spans="1:28" ht="39" customHeight="1">
      <c r="A88" s="30" t="s">
        <v>258</v>
      </c>
      <c r="B88" s="30" t="s">
        <v>24</v>
      </c>
      <c r="C88" s="30"/>
      <c r="D88" s="30" t="s">
        <v>259</v>
      </c>
      <c r="E88" s="31"/>
      <c r="F88" s="32">
        <v>1</v>
      </c>
      <c r="G88" s="32" t="s">
        <v>26</v>
      </c>
      <c r="H88" s="33" t="s">
        <v>26</v>
      </c>
      <c r="I88" s="34">
        <f>J89 + J108 + J119 + J132 + J140</f>
        <v>1682890.2100000002</v>
      </c>
      <c r="J88" s="34">
        <f t="shared" si="8"/>
        <v>1682890.21</v>
      </c>
      <c r="K88" s="33">
        <f>J88 / K6</f>
        <v>0.46776809994566637</v>
      </c>
      <c r="L88" s="30" t="s">
        <v>258</v>
      </c>
      <c r="M88" s="30" t="s">
        <v>24</v>
      </c>
      <c r="N88" s="30"/>
      <c r="O88" s="30" t="s">
        <v>259</v>
      </c>
      <c r="P88" s="31"/>
      <c r="Q88" s="32">
        <v>1</v>
      </c>
      <c r="R88" s="24"/>
      <c r="S88" s="33" t="s">
        <v>26</v>
      </c>
      <c r="T88" s="34">
        <f>U89 + U108 + U119 + U132 + U140</f>
        <v>0</v>
      </c>
      <c r="U88" s="34">
        <f t="shared" si="9"/>
        <v>0</v>
      </c>
      <c r="V88" s="33" t="e">
        <f>U88 / V6</f>
        <v>#DIV/0!</v>
      </c>
      <c r="W88" s="5" t="str">
        <f t="shared" si="10"/>
        <v>OK</v>
      </c>
      <c r="X88" s="6" t="str">
        <f t="shared" si="11"/>
        <v>OK</v>
      </c>
      <c r="Y88" s="6" t="str">
        <f t="shared" si="12"/>
        <v>OK</v>
      </c>
      <c r="Z88" s="6" t="str">
        <f t="shared" si="14"/>
        <v>OK</v>
      </c>
      <c r="AA88" s="6" t="str">
        <f t="shared" si="13"/>
        <v>OK</v>
      </c>
      <c r="AB88" s="7">
        <f t="shared" si="15"/>
        <v>0</v>
      </c>
    </row>
    <row r="89" spans="1:28" ht="39" customHeight="1">
      <c r="A89" s="30" t="s">
        <v>260</v>
      </c>
      <c r="B89" s="30" t="s">
        <v>24</v>
      </c>
      <c r="C89" s="30"/>
      <c r="D89" s="30" t="s">
        <v>261</v>
      </c>
      <c r="E89" s="31"/>
      <c r="F89" s="32">
        <v>1</v>
      </c>
      <c r="G89" s="32" t="s">
        <v>26</v>
      </c>
      <c r="H89" s="33" t="s">
        <v>26</v>
      </c>
      <c r="I89" s="34">
        <f>J90 + J91 + J92 + J93 + J94 + J95 + J96 + J97 + J98 + J99 + J100 + J101 + J102 + J103 + J104 + J105 + J106 + J107</f>
        <v>1455533.4600000002</v>
      </c>
      <c r="J89" s="34">
        <f t="shared" si="8"/>
        <v>1455533.46</v>
      </c>
      <c r="K89" s="33">
        <f>J89 / K6</f>
        <v>0.40457310699522198</v>
      </c>
      <c r="L89" s="30" t="s">
        <v>260</v>
      </c>
      <c r="M89" s="30" t="s">
        <v>24</v>
      </c>
      <c r="N89" s="30"/>
      <c r="O89" s="30" t="s">
        <v>261</v>
      </c>
      <c r="P89" s="31"/>
      <c r="Q89" s="32">
        <v>1</v>
      </c>
      <c r="R89" s="24"/>
      <c r="S89" s="33" t="s">
        <v>26</v>
      </c>
      <c r="T89" s="34">
        <f>U90 + U91 + U92 + U93 + U94 + U95 + U96 + U97 + U98 + U99 + U100 + U101 + U102 + U103 + U104 + U105 + U106 + U107</f>
        <v>0</v>
      </c>
      <c r="U89" s="34">
        <f t="shared" si="9"/>
        <v>0</v>
      </c>
      <c r="V89" s="33" t="e">
        <f>U89 / V6</f>
        <v>#DIV/0!</v>
      </c>
      <c r="W89" s="5" t="str">
        <f t="shared" si="10"/>
        <v>OK</v>
      </c>
      <c r="X89" s="6" t="str">
        <f t="shared" si="11"/>
        <v>OK</v>
      </c>
      <c r="Y89" s="6" t="str">
        <f t="shared" si="12"/>
        <v>OK</v>
      </c>
      <c r="Z89" s="6" t="str">
        <f t="shared" si="14"/>
        <v>OK</v>
      </c>
      <c r="AA89" s="6" t="str">
        <f t="shared" si="13"/>
        <v>OK</v>
      </c>
      <c r="AB89" s="7">
        <f t="shared" si="15"/>
        <v>0</v>
      </c>
    </row>
    <row r="90" spans="1:28" ht="39" customHeight="1">
      <c r="A90" s="35" t="s">
        <v>262</v>
      </c>
      <c r="B90" s="35" t="s">
        <v>263</v>
      </c>
      <c r="C90" s="35" t="s">
        <v>71</v>
      </c>
      <c r="D90" s="35" t="s">
        <v>264</v>
      </c>
      <c r="E90" s="36" t="s">
        <v>164</v>
      </c>
      <c r="F90" s="37">
        <v>524.65</v>
      </c>
      <c r="G90" s="38">
        <v>89.55</v>
      </c>
      <c r="H90" s="39" t="s">
        <v>26</v>
      </c>
      <c r="I90" s="38">
        <f>TRUNC(TRUNC(G90 * K7, 2) + G90, 2)</f>
        <v>109.39</v>
      </c>
      <c r="J90" s="38">
        <f t="shared" si="8"/>
        <v>57391.46</v>
      </c>
      <c r="K90" s="39">
        <f>J90 / K6</f>
        <v>1.5952255255741083E-2</v>
      </c>
      <c r="L90" s="35" t="s">
        <v>262</v>
      </c>
      <c r="M90" s="35" t="s">
        <v>263</v>
      </c>
      <c r="N90" s="35" t="s">
        <v>71</v>
      </c>
      <c r="O90" s="35" t="s">
        <v>264</v>
      </c>
      <c r="P90" s="36" t="s">
        <v>164</v>
      </c>
      <c r="Q90" s="37">
        <v>524.65</v>
      </c>
      <c r="R90" s="25"/>
      <c r="S90" s="39" t="s">
        <v>26</v>
      </c>
      <c r="T90" s="38">
        <f>TRUNC(TRUNC(R90 * V7, 2) + R90, 2)</f>
        <v>0</v>
      </c>
      <c r="U90" s="38">
        <f t="shared" si="9"/>
        <v>0</v>
      </c>
      <c r="V90" s="39" t="e">
        <f>U90 / V6</f>
        <v>#DIV/0!</v>
      </c>
      <c r="W90" s="5" t="str">
        <f t="shared" si="10"/>
        <v>OK</v>
      </c>
      <c r="X90" s="6" t="str">
        <f t="shared" si="11"/>
        <v>OK</v>
      </c>
      <c r="Y90" s="6" t="str">
        <f t="shared" si="12"/>
        <v>OK</v>
      </c>
      <c r="Z90" s="6" t="str">
        <f t="shared" si="14"/>
        <v>OK</v>
      </c>
      <c r="AA90" s="6" t="str">
        <f t="shared" si="13"/>
        <v>OK</v>
      </c>
      <c r="AB90" s="7">
        <f t="shared" si="15"/>
        <v>0</v>
      </c>
    </row>
    <row r="91" spans="1:28" ht="65.099999999999994" customHeight="1">
      <c r="A91" s="35" t="s">
        <v>265</v>
      </c>
      <c r="B91" s="35" t="s">
        <v>266</v>
      </c>
      <c r="C91" s="35" t="s">
        <v>71</v>
      </c>
      <c r="D91" s="35" t="s">
        <v>267</v>
      </c>
      <c r="E91" s="36" t="s">
        <v>164</v>
      </c>
      <c r="F91" s="37">
        <v>1254.99</v>
      </c>
      <c r="G91" s="38">
        <v>9.5</v>
      </c>
      <c r="H91" s="39" t="s">
        <v>26</v>
      </c>
      <c r="I91" s="38">
        <f>TRUNC(TRUNC(G91 * K7, 2) + G91, 2)</f>
        <v>11.6</v>
      </c>
      <c r="J91" s="38">
        <f t="shared" si="8"/>
        <v>14557.88</v>
      </c>
      <c r="K91" s="39">
        <f>J91 / K6</f>
        <v>4.0464385771410583E-3</v>
      </c>
      <c r="L91" s="35" t="s">
        <v>265</v>
      </c>
      <c r="M91" s="35" t="s">
        <v>266</v>
      </c>
      <c r="N91" s="35" t="s">
        <v>71</v>
      </c>
      <c r="O91" s="35" t="s">
        <v>267</v>
      </c>
      <c r="P91" s="36" t="s">
        <v>164</v>
      </c>
      <c r="Q91" s="37">
        <v>1254.99</v>
      </c>
      <c r="R91" s="25"/>
      <c r="S91" s="39" t="s">
        <v>26</v>
      </c>
      <c r="T91" s="38">
        <f>TRUNC(TRUNC(R91 * V7, 2) + R91, 2)</f>
        <v>0</v>
      </c>
      <c r="U91" s="38">
        <f t="shared" si="9"/>
        <v>0</v>
      </c>
      <c r="V91" s="39" t="e">
        <f>U91 / V6</f>
        <v>#DIV/0!</v>
      </c>
      <c r="W91" s="5" t="str">
        <f t="shared" si="10"/>
        <v>OK</v>
      </c>
      <c r="X91" s="6" t="str">
        <f t="shared" si="11"/>
        <v>OK</v>
      </c>
      <c r="Y91" s="6" t="str">
        <f t="shared" si="12"/>
        <v>OK</v>
      </c>
      <c r="Z91" s="6" t="str">
        <f t="shared" si="14"/>
        <v>OK</v>
      </c>
      <c r="AA91" s="6" t="str">
        <f t="shared" si="13"/>
        <v>OK</v>
      </c>
      <c r="AB91" s="7">
        <f t="shared" si="15"/>
        <v>0</v>
      </c>
    </row>
    <row r="92" spans="1:28" ht="65.099999999999994" customHeight="1">
      <c r="A92" s="35" t="s">
        <v>268</v>
      </c>
      <c r="B92" s="35" t="s">
        <v>269</v>
      </c>
      <c r="C92" s="35" t="s">
        <v>71</v>
      </c>
      <c r="D92" s="35" t="s">
        <v>270</v>
      </c>
      <c r="E92" s="36" t="s">
        <v>73</v>
      </c>
      <c r="F92" s="37">
        <v>4454.1400000000003</v>
      </c>
      <c r="G92" s="38">
        <v>50.09</v>
      </c>
      <c r="H92" s="39" t="s">
        <v>26</v>
      </c>
      <c r="I92" s="38">
        <f>TRUNC(TRUNC(G92 * K7, 2) + G92, 2)</f>
        <v>61.18</v>
      </c>
      <c r="J92" s="38">
        <f t="shared" si="8"/>
        <v>272504.28000000003</v>
      </c>
      <c r="K92" s="39">
        <f>J92 / K6</f>
        <v>7.5743984084773938E-2</v>
      </c>
      <c r="L92" s="35" t="s">
        <v>268</v>
      </c>
      <c r="M92" s="35" t="s">
        <v>269</v>
      </c>
      <c r="N92" s="35" t="s">
        <v>71</v>
      </c>
      <c r="O92" s="35" t="s">
        <v>270</v>
      </c>
      <c r="P92" s="36" t="s">
        <v>73</v>
      </c>
      <c r="Q92" s="37">
        <v>4454.1400000000003</v>
      </c>
      <c r="R92" s="25"/>
      <c r="S92" s="39" t="s">
        <v>26</v>
      </c>
      <c r="T92" s="38">
        <f>TRUNC(TRUNC(R92 * V7, 2) + R92, 2)</f>
        <v>0</v>
      </c>
      <c r="U92" s="38">
        <f t="shared" si="9"/>
        <v>0</v>
      </c>
      <c r="V92" s="39" t="e">
        <f>U92 / V6</f>
        <v>#DIV/0!</v>
      </c>
      <c r="W92" s="5" t="str">
        <f t="shared" si="10"/>
        <v>OK</v>
      </c>
      <c r="X92" s="6" t="str">
        <f t="shared" si="11"/>
        <v>OK</v>
      </c>
      <c r="Y92" s="6" t="str">
        <f t="shared" si="12"/>
        <v>OK</v>
      </c>
      <c r="Z92" s="6" t="str">
        <f t="shared" si="14"/>
        <v>OK</v>
      </c>
      <c r="AA92" s="6" t="str">
        <f t="shared" si="13"/>
        <v>OK</v>
      </c>
      <c r="AB92" s="7">
        <f t="shared" si="15"/>
        <v>0</v>
      </c>
    </row>
    <row r="93" spans="1:28" ht="65.099999999999994" customHeight="1">
      <c r="A93" s="35" t="s">
        <v>271</v>
      </c>
      <c r="B93" s="35" t="s">
        <v>272</v>
      </c>
      <c r="C93" s="35" t="s">
        <v>71</v>
      </c>
      <c r="D93" s="35" t="s">
        <v>273</v>
      </c>
      <c r="E93" s="36" t="s">
        <v>73</v>
      </c>
      <c r="F93" s="37">
        <v>983.97</v>
      </c>
      <c r="G93" s="38">
        <v>68.209999999999994</v>
      </c>
      <c r="H93" s="39" t="s">
        <v>26</v>
      </c>
      <c r="I93" s="38">
        <f>TRUNC(TRUNC(G93 * K7, 2) + G93, 2)</f>
        <v>83.32</v>
      </c>
      <c r="J93" s="38">
        <f t="shared" si="8"/>
        <v>81984.38</v>
      </c>
      <c r="K93" s="39">
        <f>J93 / K6</f>
        <v>2.278798547281554E-2</v>
      </c>
      <c r="L93" s="35" t="s">
        <v>271</v>
      </c>
      <c r="M93" s="35" t="s">
        <v>272</v>
      </c>
      <c r="N93" s="35" t="s">
        <v>71</v>
      </c>
      <c r="O93" s="35" t="s">
        <v>273</v>
      </c>
      <c r="P93" s="36" t="s">
        <v>73</v>
      </c>
      <c r="Q93" s="37">
        <v>983.97</v>
      </c>
      <c r="R93" s="25"/>
      <c r="S93" s="39" t="s">
        <v>26</v>
      </c>
      <c r="T93" s="38">
        <f>TRUNC(TRUNC(R93 * V7, 2) + R93, 2)</f>
        <v>0</v>
      </c>
      <c r="U93" s="38">
        <f t="shared" si="9"/>
        <v>0</v>
      </c>
      <c r="V93" s="39" t="e">
        <f>U93 / V6</f>
        <v>#DIV/0!</v>
      </c>
      <c r="W93" s="5" t="str">
        <f t="shared" si="10"/>
        <v>OK</v>
      </c>
      <c r="X93" s="6" t="str">
        <f t="shared" si="11"/>
        <v>OK</v>
      </c>
      <c r="Y93" s="6" t="str">
        <f t="shared" si="12"/>
        <v>OK</v>
      </c>
      <c r="Z93" s="6" t="str">
        <f t="shared" si="14"/>
        <v>OK</v>
      </c>
      <c r="AA93" s="6" t="str">
        <f t="shared" si="13"/>
        <v>OK</v>
      </c>
      <c r="AB93" s="7">
        <f t="shared" si="15"/>
        <v>0</v>
      </c>
    </row>
    <row r="94" spans="1:28" ht="65.099999999999994" customHeight="1">
      <c r="A94" s="35" t="s">
        <v>274</v>
      </c>
      <c r="B94" s="35" t="s">
        <v>275</v>
      </c>
      <c r="C94" s="35" t="s">
        <v>32</v>
      </c>
      <c r="D94" s="35" t="s">
        <v>276</v>
      </c>
      <c r="E94" s="36" t="s">
        <v>59</v>
      </c>
      <c r="F94" s="37">
        <v>1</v>
      </c>
      <c r="G94" s="38">
        <v>369.38</v>
      </c>
      <c r="H94" s="39" t="s">
        <v>26</v>
      </c>
      <c r="I94" s="38">
        <f>TRUNC(TRUNC(G94 * K7, 2) + G94, 2)</f>
        <v>451.23</v>
      </c>
      <c r="J94" s="38">
        <f t="shared" si="8"/>
        <v>451.23</v>
      </c>
      <c r="K94" s="39">
        <f>J94 / K6</f>
        <v>1.2542172893054208E-4</v>
      </c>
      <c r="L94" s="35" t="s">
        <v>274</v>
      </c>
      <c r="M94" s="35" t="s">
        <v>275</v>
      </c>
      <c r="N94" s="35" t="s">
        <v>32</v>
      </c>
      <c r="O94" s="35" t="s">
        <v>276</v>
      </c>
      <c r="P94" s="36" t="s">
        <v>59</v>
      </c>
      <c r="Q94" s="37">
        <v>1</v>
      </c>
      <c r="R94" s="25"/>
      <c r="S94" s="39" t="s">
        <v>26</v>
      </c>
      <c r="T94" s="38">
        <f>TRUNC(TRUNC(R94 * V7, 2) + R94, 2)</f>
        <v>0</v>
      </c>
      <c r="U94" s="38">
        <f t="shared" si="9"/>
        <v>0</v>
      </c>
      <c r="V94" s="39" t="e">
        <f>U94 / V6</f>
        <v>#DIV/0!</v>
      </c>
      <c r="W94" s="5" t="str">
        <f t="shared" si="10"/>
        <v>OK</v>
      </c>
      <c r="X94" s="6" t="str">
        <f t="shared" si="11"/>
        <v>OK</v>
      </c>
      <c r="Y94" s="6" t="str">
        <f t="shared" si="12"/>
        <v>OK</v>
      </c>
      <c r="Z94" s="6" t="str">
        <f t="shared" si="14"/>
        <v>OK</v>
      </c>
      <c r="AA94" s="6" t="str">
        <f t="shared" si="13"/>
        <v>OK</v>
      </c>
      <c r="AB94" s="7">
        <f t="shared" si="15"/>
        <v>0</v>
      </c>
    </row>
    <row r="95" spans="1:28" ht="65.099999999999994" customHeight="1">
      <c r="A95" s="35" t="s">
        <v>277</v>
      </c>
      <c r="B95" s="35" t="s">
        <v>278</v>
      </c>
      <c r="C95" s="35" t="s">
        <v>71</v>
      </c>
      <c r="D95" s="35" t="s">
        <v>279</v>
      </c>
      <c r="E95" s="36" t="s">
        <v>73</v>
      </c>
      <c r="F95" s="37">
        <v>1656.29</v>
      </c>
      <c r="G95" s="38">
        <v>6.93</v>
      </c>
      <c r="H95" s="39" t="s">
        <v>26</v>
      </c>
      <c r="I95" s="38">
        <f>TRUNC(TRUNC(G95 * K7, 2) + G95, 2)</f>
        <v>8.4600000000000009</v>
      </c>
      <c r="J95" s="38">
        <f t="shared" si="8"/>
        <v>14012.21</v>
      </c>
      <c r="K95" s="39">
        <f>J95 / K6</f>
        <v>3.8947667582781087E-3</v>
      </c>
      <c r="L95" s="35" t="s">
        <v>277</v>
      </c>
      <c r="M95" s="35" t="s">
        <v>278</v>
      </c>
      <c r="N95" s="35" t="s">
        <v>71</v>
      </c>
      <c r="O95" s="35" t="s">
        <v>279</v>
      </c>
      <c r="P95" s="36" t="s">
        <v>73</v>
      </c>
      <c r="Q95" s="37">
        <v>1656.29</v>
      </c>
      <c r="R95" s="25"/>
      <c r="S95" s="39" t="s">
        <v>26</v>
      </c>
      <c r="T95" s="38">
        <f>TRUNC(TRUNC(R95 * V7, 2) + R95, 2)</f>
        <v>0</v>
      </c>
      <c r="U95" s="38">
        <f t="shared" si="9"/>
        <v>0</v>
      </c>
      <c r="V95" s="39" t="e">
        <f>U95 / V6</f>
        <v>#DIV/0!</v>
      </c>
      <c r="W95" s="5" t="str">
        <f t="shared" si="10"/>
        <v>OK</v>
      </c>
      <c r="X95" s="6" t="str">
        <f t="shared" si="11"/>
        <v>OK</v>
      </c>
      <c r="Y95" s="6" t="str">
        <f t="shared" si="12"/>
        <v>OK</v>
      </c>
      <c r="Z95" s="6" t="str">
        <f t="shared" si="14"/>
        <v>OK</v>
      </c>
      <c r="AA95" s="6" t="str">
        <f t="shared" si="13"/>
        <v>OK</v>
      </c>
      <c r="AB95" s="7">
        <f t="shared" si="15"/>
        <v>0</v>
      </c>
    </row>
    <row r="96" spans="1:28" ht="24" customHeight="1">
      <c r="A96" s="35" t="s">
        <v>280</v>
      </c>
      <c r="B96" s="35" t="s">
        <v>281</v>
      </c>
      <c r="C96" s="35" t="s">
        <v>71</v>
      </c>
      <c r="D96" s="35" t="s">
        <v>282</v>
      </c>
      <c r="E96" s="36" t="s">
        <v>164</v>
      </c>
      <c r="F96" s="37">
        <v>546.97</v>
      </c>
      <c r="G96" s="38">
        <v>125.58</v>
      </c>
      <c r="H96" s="39" t="s">
        <v>26</v>
      </c>
      <c r="I96" s="38">
        <f>TRUNC(TRUNC(G96 * K7, 2) + G96, 2)</f>
        <v>153.4</v>
      </c>
      <c r="J96" s="38">
        <f t="shared" si="8"/>
        <v>83905.19</v>
      </c>
      <c r="K96" s="39">
        <f>J96 / K6</f>
        <v>2.3321884617701905E-2</v>
      </c>
      <c r="L96" s="35" t="s">
        <v>280</v>
      </c>
      <c r="M96" s="35" t="s">
        <v>281</v>
      </c>
      <c r="N96" s="35" t="s">
        <v>71</v>
      </c>
      <c r="O96" s="35" t="s">
        <v>282</v>
      </c>
      <c r="P96" s="36" t="s">
        <v>164</v>
      </c>
      <c r="Q96" s="37">
        <v>546.97</v>
      </c>
      <c r="R96" s="25"/>
      <c r="S96" s="39" t="s">
        <v>26</v>
      </c>
      <c r="T96" s="38">
        <f>TRUNC(TRUNC(R96 * V7, 2) + R96, 2)</f>
        <v>0</v>
      </c>
      <c r="U96" s="38">
        <f t="shared" si="9"/>
        <v>0</v>
      </c>
      <c r="V96" s="39" t="e">
        <f>U96 / V6</f>
        <v>#DIV/0!</v>
      </c>
      <c r="W96" s="5" t="str">
        <f t="shared" si="10"/>
        <v>OK</v>
      </c>
      <c r="X96" s="6" t="str">
        <f t="shared" si="11"/>
        <v>OK</v>
      </c>
      <c r="Y96" s="6" t="str">
        <f t="shared" si="12"/>
        <v>OK</v>
      </c>
      <c r="Z96" s="6" t="str">
        <f t="shared" si="14"/>
        <v>OK</v>
      </c>
      <c r="AA96" s="6" t="str">
        <f t="shared" si="13"/>
        <v>OK</v>
      </c>
      <c r="AB96" s="7">
        <f t="shared" si="15"/>
        <v>0</v>
      </c>
    </row>
    <row r="97" spans="1:28" ht="24" customHeight="1">
      <c r="A97" s="35" t="s">
        <v>283</v>
      </c>
      <c r="B97" s="35" t="s">
        <v>284</v>
      </c>
      <c r="C97" s="35" t="s">
        <v>32</v>
      </c>
      <c r="D97" s="35" t="s">
        <v>285</v>
      </c>
      <c r="E97" s="36" t="s">
        <v>59</v>
      </c>
      <c r="F97" s="37">
        <v>32</v>
      </c>
      <c r="G97" s="38">
        <v>114.37</v>
      </c>
      <c r="H97" s="39" t="s">
        <v>26</v>
      </c>
      <c r="I97" s="38">
        <f>TRUNC(TRUNC(G97 * K7, 2) + G97, 2)</f>
        <v>139.71</v>
      </c>
      <c r="J97" s="38">
        <f t="shared" si="8"/>
        <v>4470.72</v>
      </c>
      <c r="K97" s="39">
        <f>J97 / K6</f>
        <v>1.2426599117176453E-3</v>
      </c>
      <c r="L97" s="35" t="s">
        <v>283</v>
      </c>
      <c r="M97" s="35" t="s">
        <v>284</v>
      </c>
      <c r="N97" s="35" t="s">
        <v>32</v>
      </c>
      <c r="O97" s="35" t="s">
        <v>285</v>
      </c>
      <c r="P97" s="36" t="s">
        <v>59</v>
      </c>
      <c r="Q97" s="37">
        <v>32</v>
      </c>
      <c r="R97" s="25"/>
      <c r="S97" s="39" t="s">
        <v>26</v>
      </c>
      <c r="T97" s="38">
        <f>TRUNC(TRUNC(R97 * V7, 2) + R97, 2)</f>
        <v>0</v>
      </c>
      <c r="U97" s="38">
        <f t="shared" si="9"/>
        <v>0</v>
      </c>
      <c r="V97" s="39" t="e">
        <f>U97 / V6</f>
        <v>#DIV/0!</v>
      </c>
      <c r="W97" s="5" t="str">
        <f t="shared" ref="W97" si="16">IF(D97=O97,"OK","ERRO")</f>
        <v>OK</v>
      </c>
      <c r="X97" s="6" t="str">
        <f t="shared" ref="X97" si="17">IF(E97=P97,"OK","ERRO")</f>
        <v>OK</v>
      </c>
      <c r="Y97" s="6" t="str">
        <f t="shared" ref="Y97" si="18">IF(F97=Q97,"OK","ERRO")</f>
        <v>OK</v>
      </c>
      <c r="Z97" s="6" t="str">
        <f t="shared" si="14"/>
        <v>OK</v>
      </c>
      <c r="AA97" s="6" t="str">
        <f t="shared" ref="AA97" si="19">IF(S97&lt;=H97,"OK","ERRO")</f>
        <v>OK</v>
      </c>
      <c r="AB97" s="7">
        <f t="shared" si="15"/>
        <v>0</v>
      </c>
    </row>
    <row r="98" spans="1:28" ht="24" customHeight="1">
      <c r="A98" s="35" t="s">
        <v>286</v>
      </c>
      <c r="B98" s="35" t="s">
        <v>287</v>
      </c>
      <c r="C98" s="35" t="s">
        <v>71</v>
      </c>
      <c r="D98" s="35" t="s">
        <v>288</v>
      </c>
      <c r="E98" s="36" t="s">
        <v>59</v>
      </c>
      <c r="F98" s="37">
        <v>100</v>
      </c>
      <c r="G98" s="38">
        <v>0.73</v>
      </c>
      <c r="H98" s="39" t="s">
        <v>26</v>
      </c>
      <c r="I98" s="38">
        <f>TRUNC(TRUNC(G98 * K7, 2) + G98, 2)</f>
        <v>0.89</v>
      </c>
      <c r="J98" s="38">
        <f t="shared" si="8"/>
        <v>89</v>
      </c>
      <c r="K98" s="39">
        <f>J98 / K6</f>
        <v>2.4738013595767669E-5</v>
      </c>
      <c r="L98" s="35" t="s">
        <v>286</v>
      </c>
      <c r="M98" s="35" t="s">
        <v>287</v>
      </c>
      <c r="N98" s="35" t="s">
        <v>71</v>
      </c>
      <c r="O98" s="35" t="s">
        <v>288</v>
      </c>
      <c r="P98" s="36" t="s">
        <v>59</v>
      </c>
      <c r="Q98" s="37">
        <v>100</v>
      </c>
      <c r="R98" s="25"/>
      <c r="S98" s="39" t="s">
        <v>26</v>
      </c>
      <c r="T98" s="38">
        <f>TRUNC(TRUNC(R98 * V7, 2) + R98, 2)</f>
        <v>0</v>
      </c>
      <c r="U98" s="38">
        <f t="shared" si="9"/>
        <v>0</v>
      </c>
      <c r="V98" s="39" t="e">
        <f>U98 / V6</f>
        <v>#DIV/0!</v>
      </c>
      <c r="W98" s="5" t="str">
        <f t="shared" ref="W98:W161" si="20">IF(D98=O98,"OK","ERRO")</f>
        <v>OK</v>
      </c>
      <c r="X98" s="6" t="str">
        <f t="shared" ref="X98:X161" si="21">IF(E98=P98,"OK","ERRO")</f>
        <v>OK</v>
      </c>
      <c r="Y98" s="6" t="str">
        <f t="shared" ref="Y98:Y161" si="22">IF(F98=Q98,"OK","ERRO")</f>
        <v>OK</v>
      </c>
      <c r="Z98" s="6" t="str">
        <f t="shared" si="14"/>
        <v>OK</v>
      </c>
      <c r="AA98" s="6" t="str">
        <f t="shared" ref="AA98:AA161" si="23">IF(S98&lt;=H98,"OK","ERRO")</f>
        <v>OK</v>
      </c>
      <c r="AB98" s="7">
        <f t="shared" si="15"/>
        <v>0</v>
      </c>
    </row>
    <row r="99" spans="1:28" ht="24" customHeight="1">
      <c r="A99" s="35" t="s">
        <v>289</v>
      </c>
      <c r="B99" s="35" t="s">
        <v>290</v>
      </c>
      <c r="C99" s="35" t="s">
        <v>71</v>
      </c>
      <c r="D99" s="35" t="s">
        <v>291</v>
      </c>
      <c r="E99" s="36" t="s">
        <v>59</v>
      </c>
      <c r="F99" s="37">
        <v>471.75</v>
      </c>
      <c r="G99" s="38">
        <v>133.97</v>
      </c>
      <c r="H99" s="39" t="s">
        <v>26</v>
      </c>
      <c r="I99" s="38">
        <f>TRUNC(TRUNC(G99 * K7, 2) + G99, 2)</f>
        <v>163.65</v>
      </c>
      <c r="J99" s="38">
        <f t="shared" si="8"/>
        <v>77201.88</v>
      </c>
      <c r="K99" s="39">
        <f>J99 / K6</f>
        <v>2.1458664686054205E-2</v>
      </c>
      <c r="L99" s="35" t="s">
        <v>289</v>
      </c>
      <c r="M99" s="35" t="s">
        <v>290</v>
      </c>
      <c r="N99" s="35" t="s">
        <v>71</v>
      </c>
      <c r="O99" s="35" t="s">
        <v>291</v>
      </c>
      <c r="P99" s="36" t="s">
        <v>59</v>
      </c>
      <c r="Q99" s="37">
        <v>471.75</v>
      </c>
      <c r="R99" s="25"/>
      <c r="S99" s="39" t="s">
        <v>26</v>
      </c>
      <c r="T99" s="38">
        <f>TRUNC(TRUNC(R99 * V7, 2) + R99, 2)</f>
        <v>0</v>
      </c>
      <c r="U99" s="38">
        <f t="shared" si="9"/>
        <v>0</v>
      </c>
      <c r="V99" s="39" t="e">
        <f>U99 / V6</f>
        <v>#DIV/0!</v>
      </c>
      <c r="W99" s="5" t="str">
        <f t="shared" si="20"/>
        <v>OK</v>
      </c>
      <c r="X99" s="6" t="str">
        <f t="shared" si="21"/>
        <v>OK</v>
      </c>
      <c r="Y99" s="6" t="str">
        <f t="shared" si="22"/>
        <v>OK</v>
      </c>
      <c r="Z99" s="6" t="str">
        <f t="shared" si="14"/>
        <v>OK</v>
      </c>
      <c r="AA99" s="6" t="str">
        <f t="shared" si="23"/>
        <v>OK</v>
      </c>
      <c r="AB99" s="7">
        <f t="shared" si="15"/>
        <v>0</v>
      </c>
    </row>
    <row r="100" spans="1:28" ht="24" customHeight="1">
      <c r="A100" s="35" t="s">
        <v>292</v>
      </c>
      <c r="B100" s="35" t="s">
        <v>293</v>
      </c>
      <c r="C100" s="35" t="s">
        <v>71</v>
      </c>
      <c r="D100" s="35" t="s">
        <v>294</v>
      </c>
      <c r="E100" s="36" t="s">
        <v>59</v>
      </c>
      <c r="F100" s="37">
        <v>2197.23</v>
      </c>
      <c r="G100" s="38">
        <v>286.70999999999998</v>
      </c>
      <c r="H100" s="39" t="s">
        <v>26</v>
      </c>
      <c r="I100" s="38">
        <f>TRUNC(TRUNC(G100 * K7, 2) + G100, 2)</f>
        <v>350.24</v>
      </c>
      <c r="J100" s="38">
        <f t="shared" si="8"/>
        <v>769557.83</v>
      </c>
      <c r="K100" s="39">
        <f>J100 / K6</f>
        <v>0.21390260742999398</v>
      </c>
      <c r="L100" s="35" t="s">
        <v>292</v>
      </c>
      <c r="M100" s="35" t="s">
        <v>293</v>
      </c>
      <c r="N100" s="35" t="s">
        <v>71</v>
      </c>
      <c r="O100" s="35" t="s">
        <v>294</v>
      </c>
      <c r="P100" s="36" t="s">
        <v>59</v>
      </c>
      <c r="Q100" s="37">
        <v>2197.23</v>
      </c>
      <c r="R100" s="25"/>
      <c r="S100" s="39" t="s">
        <v>26</v>
      </c>
      <c r="T100" s="38">
        <f>TRUNC(TRUNC(R100 * V7, 2) + R100, 2)</f>
        <v>0</v>
      </c>
      <c r="U100" s="38">
        <f t="shared" si="9"/>
        <v>0</v>
      </c>
      <c r="V100" s="39" t="e">
        <f>U100 / V6</f>
        <v>#DIV/0!</v>
      </c>
      <c r="W100" s="5" t="str">
        <f t="shared" si="20"/>
        <v>OK</v>
      </c>
      <c r="X100" s="6" t="str">
        <f t="shared" si="21"/>
        <v>OK</v>
      </c>
      <c r="Y100" s="6" t="str">
        <f t="shared" si="22"/>
        <v>OK</v>
      </c>
      <c r="Z100" s="6" t="str">
        <f t="shared" si="14"/>
        <v>OK</v>
      </c>
      <c r="AA100" s="6" t="str">
        <f t="shared" si="23"/>
        <v>OK</v>
      </c>
      <c r="AB100" s="7">
        <f t="shared" si="15"/>
        <v>0</v>
      </c>
    </row>
    <row r="101" spans="1:28" ht="24" customHeight="1">
      <c r="A101" s="35" t="s">
        <v>295</v>
      </c>
      <c r="B101" s="35" t="s">
        <v>296</v>
      </c>
      <c r="C101" s="35" t="s">
        <v>71</v>
      </c>
      <c r="D101" s="35" t="s">
        <v>297</v>
      </c>
      <c r="E101" s="36" t="s">
        <v>34</v>
      </c>
      <c r="F101" s="37">
        <v>1</v>
      </c>
      <c r="G101" s="38">
        <v>12.55</v>
      </c>
      <c r="H101" s="39" t="s">
        <v>26</v>
      </c>
      <c r="I101" s="38">
        <f>TRUNC(TRUNC(G101 * K7, 2) + G101, 2)</f>
        <v>15.33</v>
      </c>
      <c r="J101" s="38">
        <f t="shared" si="8"/>
        <v>15.33</v>
      </c>
      <c r="K101" s="39">
        <f>J101 / K6</f>
        <v>4.2610533530687454E-6</v>
      </c>
      <c r="L101" s="35" t="s">
        <v>295</v>
      </c>
      <c r="M101" s="35" t="s">
        <v>296</v>
      </c>
      <c r="N101" s="35" t="s">
        <v>71</v>
      </c>
      <c r="O101" s="35" t="s">
        <v>297</v>
      </c>
      <c r="P101" s="36" t="s">
        <v>34</v>
      </c>
      <c r="Q101" s="37">
        <v>1</v>
      </c>
      <c r="R101" s="25"/>
      <c r="S101" s="39" t="s">
        <v>26</v>
      </c>
      <c r="T101" s="38">
        <f>TRUNC(TRUNC(R101 * V7, 2) + R101, 2)</f>
        <v>0</v>
      </c>
      <c r="U101" s="38">
        <f t="shared" si="9"/>
        <v>0</v>
      </c>
      <c r="V101" s="39" t="e">
        <f>U101 / V6</f>
        <v>#DIV/0!</v>
      </c>
      <c r="W101" s="5" t="str">
        <f t="shared" si="20"/>
        <v>OK</v>
      </c>
      <c r="X101" s="6" t="str">
        <f t="shared" si="21"/>
        <v>OK</v>
      </c>
      <c r="Y101" s="6" t="str">
        <f t="shared" si="22"/>
        <v>OK</v>
      </c>
      <c r="Z101" s="6" t="str">
        <f t="shared" si="14"/>
        <v>OK</v>
      </c>
      <c r="AA101" s="6" t="str">
        <f t="shared" si="23"/>
        <v>OK</v>
      </c>
      <c r="AB101" s="7">
        <f t="shared" si="15"/>
        <v>0</v>
      </c>
    </row>
    <row r="102" spans="1:28" ht="24" customHeight="1">
      <c r="A102" s="35" t="s">
        <v>298</v>
      </c>
      <c r="B102" s="35" t="s">
        <v>299</v>
      </c>
      <c r="C102" s="35" t="s">
        <v>71</v>
      </c>
      <c r="D102" s="35" t="s">
        <v>300</v>
      </c>
      <c r="E102" s="36" t="s">
        <v>34</v>
      </c>
      <c r="F102" s="37">
        <v>5</v>
      </c>
      <c r="G102" s="38">
        <v>21.91</v>
      </c>
      <c r="H102" s="39" t="s">
        <v>26</v>
      </c>
      <c r="I102" s="38">
        <f>TRUNC(TRUNC(G102 * K7, 2) + G102, 2)</f>
        <v>26.76</v>
      </c>
      <c r="J102" s="38">
        <f t="shared" si="8"/>
        <v>133.80000000000001</v>
      </c>
      <c r="K102" s="39">
        <f>J102 / K6</f>
        <v>3.7190406956333867E-5</v>
      </c>
      <c r="L102" s="35" t="s">
        <v>298</v>
      </c>
      <c r="M102" s="35" t="s">
        <v>299</v>
      </c>
      <c r="N102" s="35" t="s">
        <v>71</v>
      </c>
      <c r="O102" s="35" t="s">
        <v>300</v>
      </c>
      <c r="P102" s="36" t="s">
        <v>34</v>
      </c>
      <c r="Q102" s="37">
        <v>5</v>
      </c>
      <c r="R102" s="25"/>
      <c r="S102" s="39" t="s">
        <v>26</v>
      </c>
      <c r="T102" s="38">
        <f>TRUNC(TRUNC(R102 * V7, 2) + R102, 2)</f>
        <v>0</v>
      </c>
      <c r="U102" s="38">
        <f t="shared" si="9"/>
        <v>0</v>
      </c>
      <c r="V102" s="39" t="e">
        <f>U102 / V6</f>
        <v>#DIV/0!</v>
      </c>
      <c r="W102" s="5" t="str">
        <f t="shared" si="20"/>
        <v>OK</v>
      </c>
      <c r="X102" s="6" t="str">
        <f t="shared" si="21"/>
        <v>OK</v>
      </c>
      <c r="Y102" s="6" t="str">
        <f t="shared" si="22"/>
        <v>OK</v>
      </c>
      <c r="Z102" s="6" t="str">
        <f t="shared" si="14"/>
        <v>OK</v>
      </c>
      <c r="AA102" s="6" t="str">
        <f t="shared" si="23"/>
        <v>OK</v>
      </c>
      <c r="AB102" s="7">
        <f t="shared" si="15"/>
        <v>0</v>
      </c>
    </row>
    <row r="103" spans="1:28" ht="24" customHeight="1">
      <c r="A103" s="35" t="s">
        <v>301</v>
      </c>
      <c r="B103" s="35" t="s">
        <v>302</v>
      </c>
      <c r="C103" s="35" t="s">
        <v>71</v>
      </c>
      <c r="D103" s="35" t="s">
        <v>303</v>
      </c>
      <c r="E103" s="36" t="s">
        <v>34</v>
      </c>
      <c r="F103" s="37">
        <v>22</v>
      </c>
      <c r="G103" s="38">
        <v>70.41</v>
      </c>
      <c r="H103" s="39" t="s">
        <v>26</v>
      </c>
      <c r="I103" s="38">
        <f>TRUNC(TRUNC(G103 * K7, 2) + G103, 2)</f>
        <v>86.01</v>
      </c>
      <c r="J103" s="38">
        <f t="shared" si="8"/>
        <v>1892.22</v>
      </c>
      <c r="K103" s="39">
        <f>J103 / K6</f>
        <v>5.2595240546273597E-4</v>
      </c>
      <c r="L103" s="35" t="s">
        <v>301</v>
      </c>
      <c r="M103" s="35" t="s">
        <v>302</v>
      </c>
      <c r="N103" s="35" t="s">
        <v>71</v>
      </c>
      <c r="O103" s="35" t="s">
        <v>303</v>
      </c>
      <c r="P103" s="36" t="s">
        <v>34</v>
      </c>
      <c r="Q103" s="37">
        <v>22</v>
      </c>
      <c r="R103" s="25"/>
      <c r="S103" s="39" t="s">
        <v>26</v>
      </c>
      <c r="T103" s="38">
        <f>TRUNC(TRUNC(R103 * V7, 2) + R103, 2)</f>
        <v>0</v>
      </c>
      <c r="U103" s="38">
        <f t="shared" si="9"/>
        <v>0</v>
      </c>
      <c r="V103" s="39" t="e">
        <f>U103 / V6</f>
        <v>#DIV/0!</v>
      </c>
      <c r="W103" s="5" t="str">
        <f t="shared" si="20"/>
        <v>OK</v>
      </c>
      <c r="X103" s="6" t="str">
        <f t="shared" si="21"/>
        <v>OK</v>
      </c>
      <c r="Y103" s="6" t="str">
        <f t="shared" si="22"/>
        <v>OK</v>
      </c>
      <c r="Z103" s="6" t="str">
        <f t="shared" si="14"/>
        <v>OK</v>
      </c>
      <c r="AA103" s="6" t="str">
        <f t="shared" si="23"/>
        <v>OK</v>
      </c>
      <c r="AB103" s="7">
        <f t="shared" si="15"/>
        <v>0</v>
      </c>
    </row>
    <row r="104" spans="1:28" ht="24" customHeight="1">
      <c r="A104" s="35" t="s">
        <v>304</v>
      </c>
      <c r="B104" s="35" t="s">
        <v>305</v>
      </c>
      <c r="C104" s="35" t="s">
        <v>71</v>
      </c>
      <c r="D104" s="35" t="s">
        <v>306</v>
      </c>
      <c r="E104" s="36" t="s">
        <v>34</v>
      </c>
      <c r="F104" s="37">
        <v>117</v>
      </c>
      <c r="G104" s="38">
        <v>24.86</v>
      </c>
      <c r="H104" s="39" t="s">
        <v>26</v>
      </c>
      <c r="I104" s="38">
        <f>TRUNC(TRUNC(G104 * K7, 2) + G104, 2)</f>
        <v>30.36</v>
      </c>
      <c r="J104" s="38">
        <f t="shared" si="8"/>
        <v>3552.12</v>
      </c>
      <c r="K104" s="39">
        <f>J104 / K6</f>
        <v>9.8733025678424992E-4</v>
      </c>
      <c r="L104" s="35" t="s">
        <v>304</v>
      </c>
      <c r="M104" s="35" t="s">
        <v>305</v>
      </c>
      <c r="N104" s="35" t="s">
        <v>71</v>
      </c>
      <c r="O104" s="35" t="s">
        <v>306</v>
      </c>
      <c r="P104" s="36" t="s">
        <v>34</v>
      </c>
      <c r="Q104" s="37">
        <v>117</v>
      </c>
      <c r="R104" s="25"/>
      <c r="S104" s="39" t="s">
        <v>26</v>
      </c>
      <c r="T104" s="38">
        <f>TRUNC(TRUNC(R104 * V7, 2) + R104, 2)</f>
        <v>0</v>
      </c>
      <c r="U104" s="38">
        <f t="shared" si="9"/>
        <v>0</v>
      </c>
      <c r="V104" s="39" t="e">
        <f>U104 / V6</f>
        <v>#DIV/0!</v>
      </c>
      <c r="W104" s="5" t="str">
        <f t="shared" si="20"/>
        <v>OK</v>
      </c>
      <c r="X104" s="6" t="str">
        <f t="shared" si="21"/>
        <v>OK</v>
      </c>
      <c r="Y104" s="6" t="str">
        <f t="shared" si="22"/>
        <v>OK</v>
      </c>
      <c r="Z104" s="6" t="str">
        <f t="shared" si="14"/>
        <v>OK</v>
      </c>
      <c r="AA104" s="6" t="str">
        <f t="shared" si="23"/>
        <v>OK</v>
      </c>
      <c r="AB104" s="7">
        <f t="shared" si="15"/>
        <v>0</v>
      </c>
    </row>
    <row r="105" spans="1:28" ht="24" customHeight="1">
      <c r="A105" s="35" t="s">
        <v>307</v>
      </c>
      <c r="B105" s="35" t="s">
        <v>308</v>
      </c>
      <c r="C105" s="35" t="s">
        <v>71</v>
      </c>
      <c r="D105" s="35" t="s">
        <v>309</v>
      </c>
      <c r="E105" s="36" t="s">
        <v>34</v>
      </c>
      <c r="F105" s="37">
        <v>303</v>
      </c>
      <c r="G105" s="38">
        <v>30.61</v>
      </c>
      <c r="H105" s="39" t="s">
        <v>26</v>
      </c>
      <c r="I105" s="38">
        <f>TRUNC(TRUNC(G105 * K7, 2) + G105, 2)</f>
        <v>37.39</v>
      </c>
      <c r="J105" s="38">
        <f t="shared" si="8"/>
        <v>11329.17</v>
      </c>
      <c r="K105" s="39">
        <f>J105 / K6</f>
        <v>3.1490018144804855E-3</v>
      </c>
      <c r="L105" s="35" t="s">
        <v>307</v>
      </c>
      <c r="M105" s="35" t="s">
        <v>308</v>
      </c>
      <c r="N105" s="35" t="s">
        <v>71</v>
      </c>
      <c r="O105" s="35" t="s">
        <v>309</v>
      </c>
      <c r="P105" s="36" t="s">
        <v>34</v>
      </c>
      <c r="Q105" s="37">
        <v>303</v>
      </c>
      <c r="R105" s="25"/>
      <c r="S105" s="39" t="s">
        <v>26</v>
      </c>
      <c r="T105" s="38">
        <f>TRUNC(TRUNC(R105 * V7, 2) + R105, 2)</f>
        <v>0</v>
      </c>
      <c r="U105" s="38">
        <f t="shared" si="9"/>
        <v>0</v>
      </c>
      <c r="V105" s="39" t="e">
        <f>U105 / V6</f>
        <v>#DIV/0!</v>
      </c>
      <c r="W105" s="5" t="str">
        <f t="shared" si="20"/>
        <v>OK</v>
      </c>
      <c r="X105" s="6" t="str">
        <f t="shared" si="21"/>
        <v>OK</v>
      </c>
      <c r="Y105" s="6" t="str">
        <f t="shared" si="22"/>
        <v>OK</v>
      </c>
      <c r="Z105" s="6" t="str">
        <f t="shared" si="14"/>
        <v>OK</v>
      </c>
      <c r="AA105" s="6" t="str">
        <f t="shared" si="23"/>
        <v>OK</v>
      </c>
      <c r="AB105" s="7">
        <f t="shared" si="15"/>
        <v>0</v>
      </c>
    </row>
    <row r="106" spans="1:28" ht="24" customHeight="1">
      <c r="A106" s="35" t="s">
        <v>310</v>
      </c>
      <c r="B106" s="35" t="s">
        <v>311</v>
      </c>
      <c r="C106" s="35" t="s">
        <v>71</v>
      </c>
      <c r="D106" s="35" t="s">
        <v>312</v>
      </c>
      <c r="E106" s="36" t="s">
        <v>164</v>
      </c>
      <c r="F106" s="37">
        <v>1213.82</v>
      </c>
      <c r="G106" s="38">
        <v>28.36</v>
      </c>
      <c r="H106" s="39" t="s">
        <v>26</v>
      </c>
      <c r="I106" s="38">
        <f>TRUNC(TRUNC(G106 * K7, 2) + G106, 2)</f>
        <v>34.64</v>
      </c>
      <c r="J106" s="38">
        <f t="shared" si="8"/>
        <v>42046.720000000001</v>
      </c>
      <c r="K106" s="39">
        <f>J106 / K6</f>
        <v>1.1687104842892544E-2</v>
      </c>
      <c r="L106" s="35" t="s">
        <v>310</v>
      </c>
      <c r="M106" s="35" t="s">
        <v>311</v>
      </c>
      <c r="N106" s="35" t="s">
        <v>71</v>
      </c>
      <c r="O106" s="35" t="s">
        <v>312</v>
      </c>
      <c r="P106" s="36" t="s">
        <v>164</v>
      </c>
      <c r="Q106" s="37">
        <v>1213.82</v>
      </c>
      <c r="R106" s="25"/>
      <c r="S106" s="39" t="s">
        <v>26</v>
      </c>
      <c r="T106" s="38">
        <f>TRUNC(TRUNC(R106 * V7, 2) + R106, 2)</f>
        <v>0</v>
      </c>
      <c r="U106" s="38">
        <f t="shared" si="9"/>
        <v>0</v>
      </c>
      <c r="V106" s="39" t="e">
        <f>U106 / V6</f>
        <v>#DIV/0!</v>
      </c>
      <c r="W106" s="5" t="str">
        <f t="shared" si="20"/>
        <v>OK</v>
      </c>
      <c r="X106" s="6" t="str">
        <f t="shared" si="21"/>
        <v>OK</v>
      </c>
      <c r="Y106" s="6" t="str">
        <f t="shared" si="22"/>
        <v>OK</v>
      </c>
      <c r="Z106" s="6" t="str">
        <f t="shared" si="14"/>
        <v>OK</v>
      </c>
      <c r="AA106" s="6" t="str">
        <f t="shared" si="23"/>
        <v>OK</v>
      </c>
      <c r="AB106" s="7">
        <f t="shared" si="15"/>
        <v>0</v>
      </c>
    </row>
    <row r="107" spans="1:28" ht="24" customHeight="1">
      <c r="A107" s="35" t="s">
        <v>313</v>
      </c>
      <c r="B107" s="35" t="s">
        <v>314</v>
      </c>
      <c r="C107" s="35" t="s">
        <v>32</v>
      </c>
      <c r="D107" s="35" t="s">
        <v>315</v>
      </c>
      <c r="E107" s="36" t="s">
        <v>195</v>
      </c>
      <c r="F107" s="37">
        <v>2773.14</v>
      </c>
      <c r="G107" s="38">
        <v>6.04</v>
      </c>
      <c r="H107" s="39" t="s">
        <v>26</v>
      </c>
      <c r="I107" s="38">
        <f>TRUNC(TRUNC(G107 * K7, 2) + G107, 2)</f>
        <v>7.37</v>
      </c>
      <c r="J107" s="38">
        <f t="shared" si="8"/>
        <v>20438.04</v>
      </c>
      <c r="K107" s="39">
        <f>J107 / K6</f>
        <v>5.680859678548803E-3</v>
      </c>
      <c r="L107" s="35" t="s">
        <v>313</v>
      </c>
      <c r="M107" s="35" t="s">
        <v>314</v>
      </c>
      <c r="N107" s="35" t="s">
        <v>32</v>
      </c>
      <c r="O107" s="35" t="s">
        <v>315</v>
      </c>
      <c r="P107" s="36" t="s">
        <v>195</v>
      </c>
      <c r="Q107" s="37">
        <v>2773.14</v>
      </c>
      <c r="R107" s="25"/>
      <c r="S107" s="39" t="s">
        <v>26</v>
      </c>
      <c r="T107" s="38">
        <f>TRUNC(TRUNC(R107 * V7, 2) + R107, 2)</f>
        <v>0</v>
      </c>
      <c r="U107" s="38">
        <f t="shared" si="9"/>
        <v>0</v>
      </c>
      <c r="V107" s="39" t="e">
        <f>U107 / V6</f>
        <v>#DIV/0!</v>
      </c>
      <c r="W107" s="5" t="str">
        <f t="shared" si="20"/>
        <v>OK</v>
      </c>
      <c r="X107" s="6" t="str">
        <f t="shared" si="21"/>
        <v>OK</v>
      </c>
      <c r="Y107" s="6" t="str">
        <f t="shared" si="22"/>
        <v>OK</v>
      </c>
      <c r="Z107" s="6" t="str">
        <f t="shared" si="14"/>
        <v>OK</v>
      </c>
      <c r="AA107" s="6" t="str">
        <f t="shared" si="23"/>
        <v>OK</v>
      </c>
      <c r="AB107" s="7">
        <f t="shared" si="15"/>
        <v>0</v>
      </c>
    </row>
    <row r="108" spans="1:28" ht="24" customHeight="1">
      <c r="A108" s="30" t="s">
        <v>316</v>
      </c>
      <c r="B108" s="30" t="s">
        <v>24</v>
      </c>
      <c r="C108" s="30"/>
      <c r="D108" s="30" t="s">
        <v>317</v>
      </c>
      <c r="E108" s="31"/>
      <c r="F108" s="32">
        <v>1</v>
      </c>
      <c r="G108" s="32" t="s">
        <v>26</v>
      </c>
      <c r="H108" s="33" t="s">
        <v>26</v>
      </c>
      <c r="I108" s="34">
        <f>J109 + J110 + J111 + J112 + J113 + J114 + J115 + J116 + J117 + J118</f>
        <v>65709.09</v>
      </c>
      <c r="J108" s="34">
        <f t="shared" si="8"/>
        <v>65709.09</v>
      </c>
      <c r="K108" s="33">
        <f>J108 / K6</f>
        <v>1.8264183840286757E-2</v>
      </c>
      <c r="L108" s="30" t="s">
        <v>316</v>
      </c>
      <c r="M108" s="30" t="s">
        <v>24</v>
      </c>
      <c r="N108" s="30"/>
      <c r="O108" s="30" t="s">
        <v>317</v>
      </c>
      <c r="P108" s="31"/>
      <c r="Q108" s="32">
        <v>1</v>
      </c>
      <c r="R108" s="24"/>
      <c r="S108" s="33" t="s">
        <v>26</v>
      </c>
      <c r="T108" s="34">
        <f>U109 + U110 + U111 + U112 + U113 + U114 + U115 + U116 + U117 + U118</f>
        <v>0</v>
      </c>
      <c r="U108" s="34">
        <f t="shared" si="9"/>
        <v>0</v>
      </c>
      <c r="V108" s="33" t="e">
        <f>U108 / V6</f>
        <v>#DIV/0!</v>
      </c>
      <c r="W108" s="5" t="str">
        <f t="shared" si="20"/>
        <v>OK</v>
      </c>
      <c r="X108" s="6" t="str">
        <f t="shared" si="21"/>
        <v>OK</v>
      </c>
      <c r="Y108" s="6" t="str">
        <f t="shared" si="22"/>
        <v>OK</v>
      </c>
      <c r="Z108" s="6" t="str">
        <f t="shared" si="14"/>
        <v>OK</v>
      </c>
      <c r="AA108" s="6" t="str">
        <f t="shared" si="23"/>
        <v>OK</v>
      </c>
      <c r="AB108" s="7">
        <f t="shared" si="15"/>
        <v>0</v>
      </c>
    </row>
    <row r="109" spans="1:28" ht="24" customHeight="1">
      <c r="A109" s="35" t="s">
        <v>318</v>
      </c>
      <c r="B109" s="35" t="s">
        <v>263</v>
      </c>
      <c r="C109" s="35" t="s">
        <v>71</v>
      </c>
      <c r="D109" s="35" t="s">
        <v>264</v>
      </c>
      <c r="E109" s="36" t="s">
        <v>164</v>
      </c>
      <c r="F109" s="37">
        <v>33.22</v>
      </c>
      <c r="G109" s="38">
        <v>89.55</v>
      </c>
      <c r="H109" s="39" t="s">
        <v>26</v>
      </c>
      <c r="I109" s="38">
        <f>TRUNC(TRUNC(G109 * K7, 2) + G109, 2)</f>
        <v>109.39</v>
      </c>
      <c r="J109" s="38">
        <f t="shared" si="8"/>
        <v>3633.93</v>
      </c>
      <c r="K109" s="39">
        <f>J109 / K6</f>
        <v>1.0100697724277304E-3</v>
      </c>
      <c r="L109" s="35" t="s">
        <v>318</v>
      </c>
      <c r="M109" s="35" t="s">
        <v>263</v>
      </c>
      <c r="N109" s="35" t="s">
        <v>71</v>
      </c>
      <c r="O109" s="35" t="s">
        <v>264</v>
      </c>
      <c r="P109" s="36" t="s">
        <v>164</v>
      </c>
      <c r="Q109" s="37">
        <v>33.22</v>
      </c>
      <c r="R109" s="25"/>
      <c r="S109" s="39" t="s">
        <v>26</v>
      </c>
      <c r="T109" s="38">
        <f>TRUNC(TRUNC(R109 * V7, 2) + R109, 2)</f>
        <v>0</v>
      </c>
      <c r="U109" s="38">
        <f t="shared" si="9"/>
        <v>0</v>
      </c>
      <c r="V109" s="39" t="e">
        <f>U109 / V6</f>
        <v>#DIV/0!</v>
      </c>
      <c r="W109" s="5" t="str">
        <f t="shared" si="20"/>
        <v>OK</v>
      </c>
      <c r="X109" s="6" t="str">
        <f t="shared" si="21"/>
        <v>OK</v>
      </c>
      <c r="Y109" s="6" t="str">
        <f t="shared" si="22"/>
        <v>OK</v>
      </c>
      <c r="Z109" s="6" t="str">
        <f t="shared" si="14"/>
        <v>OK</v>
      </c>
      <c r="AA109" s="6" t="str">
        <f t="shared" si="23"/>
        <v>OK</v>
      </c>
      <c r="AB109" s="7">
        <f t="shared" si="15"/>
        <v>0</v>
      </c>
    </row>
    <row r="110" spans="1:28" ht="24" customHeight="1">
      <c r="A110" s="35" t="s">
        <v>319</v>
      </c>
      <c r="B110" s="35" t="s">
        <v>269</v>
      </c>
      <c r="C110" s="35" t="s">
        <v>71</v>
      </c>
      <c r="D110" s="35" t="s">
        <v>270</v>
      </c>
      <c r="E110" s="36" t="s">
        <v>73</v>
      </c>
      <c r="F110" s="37">
        <v>13.91</v>
      </c>
      <c r="G110" s="38">
        <v>50.09</v>
      </c>
      <c r="H110" s="39" t="s">
        <v>26</v>
      </c>
      <c r="I110" s="38">
        <f>TRUNC(TRUNC(G110 * K7, 2) + G110, 2)</f>
        <v>61.18</v>
      </c>
      <c r="J110" s="38">
        <f t="shared" si="8"/>
        <v>851.01</v>
      </c>
      <c r="K110" s="39">
        <f>J110 / K6</f>
        <v>2.3654266236105892E-4</v>
      </c>
      <c r="L110" s="35" t="s">
        <v>319</v>
      </c>
      <c r="M110" s="35" t="s">
        <v>269</v>
      </c>
      <c r="N110" s="35" t="s">
        <v>71</v>
      </c>
      <c r="O110" s="35" t="s">
        <v>270</v>
      </c>
      <c r="P110" s="36" t="s">
        <v>73</v>
      </c>
      <c r="Q110" s="37">
        <v>13.91</v>
      </c>
      <c r="R110" s="25"/>
      <c r="S110" s="39" t="s">
        <v>26</v>
      </c>
      <c r="T110" s="38">
        <f>TRUNC(TRUNC(R110 * V7, 2) + R110, 2)</f>
        <v>0</v>
      </c>
      <c r="U110" s="38">
        <f t="shared" si="9"/>
        <v>0</v>
      </c>
      <c r="V110" s="39" t="e">
        <f>U110 / V6</f>
        <v>#DIV/0!</v>
      </c>
      <c r="W110" s="5" t="str">
        <f t="shared" si="20"/>
        <v>OK</v>
      </c>
      <c r="X110" s="6" t="str">
        <f t="shared" si="21"/>
        <v>OK</v>
      </c>
      <c r="Y110" s="6" t="str">
        <f t="shared" si="22"/>
        <v>OK</v>
      </c>
      <c r="Z110" s="6" t="str">
        <f t="shared" si="14"/>
        <v>OK</v>
      </c>
      <c r="AA110" s="6" t="str">
        <f t="shared" si="23"/>
        <v>OK</v>
      </c>
      <c r="AB110" s="7">
        <f t="shared" si="15"/>
        <v>0</v>
      </c>
    </row>
    <row r="111" spans="1:28" ht="24" customHeight="1">
      <c r="A111" s="35" t="s">
        <v>320</v>
      </c>
      <c r="B111" s="35" t="s">
        <v>272</v>
      </c>
      <c r="C111" s="35" t="s">
        <v>71</v>
      </c>
      <c r="D111" s="35" t="s">
        <v>273</v>
      </c>
      <c r="E111" s="36" t="s">
        <v>73</v>
      </c>
      <c r="F111" s="37">
        <v>2.96</v>
      </c>
      <c r="G111" s="38">
        <v>68.209999999999994</v>
      </c>
      <c r="H111" s="39" t="s">
        <v>26</v>
      </c>
      <c r="I111" s="38">
        <f>TRUNC(TRUNC(G111 * K7, 2) + G111, 2)</f>
        <v>83.32</v>
      </c>
      <c r="J111" s="38">
        <f t="shared" si="8"/>
        <v>246.62</v>
      </c>
      <c r="K111" s="39">
        <f>J111 / K6</f>
        <v>6.8549313629081158E-5</v>
      </c>
      <c r="L111" s="35" t="s">
        <v>320</v>
      </c>
      <c r="M111" s="35" t="s">
        <v>272</v>
      </c>
      <c r="N111" s="35" t="s">
        <v>71</v>
      </c>
      <c r="O111" s="35" t="s">
        <v>273</v>
      </c>
      <c r="P111" s="36" t="s">
        <v>73</v>
      </c>
      <c r="Q111" s="37">
        <v>2.96</v>
      </c>
      <c r="R111" s="25"/>
      <c r="S111" s="39" t="s">
        <v>26</v>
      </c>
      <c r="T111" s="38">
        <f>TRUNC(TRUNC(R111 * V7, 2) + R111, 2)</f>
        <v>0</v>
      </c>
      <c r="U111" s="38">
        <f t="shared" si="9"/>
        <v>0</v>
      </c>
      <c r="V111" s="39" t="e">
        <f>U111 / V6</f>
        <v>#DIV/0!</v>
      </c>
      <c r="W111" s="5" t="str">
        <f t="shared" si="20"/>
        <v>OK</v>
      </c>
      <c r="X111" s="6" t="str">
        <f t="shared" si="21"/>
        <v>OK</v>
      </c>
      <c r="Y111" s="6" t="str">
        <f t="shared" si="22"/>
        <v>OK</v>
      </c>
      <c r="Z111" s="6" t="str">
        <f t="shared" si="14"/>
        <v>OK</v>
      </c>
      <c r="AA111" s="6" t="str">
        <f t="shared" si="23"/>
        <v>OK</v>
      </c>
      <c r="AB111" s="7">
        <f t="shared" si="15"/>
        <v>0</v>
      </c>
    </row>
    <row r="112" spans="1:28" ht="24" customHeight="1">
      <c r="A112" s="35" t="s">
        <v>321</v>
      </c>
      <c r="B112" s="35" t="s">
        <v>322</v>
      </c>
      <c r="C112" s="35" t="s">
        <v>71</v>
      </c>
      <c r="D112" s="35" t="s">
        <v>323</v>
      </c>
      <c r="E112" s="36" t="s">
        <v>34</v>
      </c>
      <c r="F112" s="37">
        <v>5</v>
      </c>
      <c r="G112" s="38">
        <v>306.51</v>
      </c>
      <c r="H112" s="39" t="s">
        <v>26</v>
      </c>
      <c r="I112" s="38">
        <f>TRUNC(TRUNC(G112 * K7, 2) + G112, 2)</f>
        <v>374.43</v>
      </c>
      <c r="J112" s="38">
        <f t="shared" si="8"/>
        <v>1872.15</v>
      </c>
      <c r="K112" s="39">
        <f>J112 / K6</f>
        <v>5.2037384441928588E-4</v>
      </c>
      <c r="L112" s="35" t="s">
        <v>321</v>
      </c>
      <c r="M112" s="35" t="s">
        <v>322</v>
      </c>
      <c r="N112" s="35" t="s">
        <v>71</v>
      </c>
      <c r="O112" s="35" t="s">
        <v>323</v>
      </c>
      <c r="P112" s="36" t="s">
        <v>34</v>
      </c>
      <c r="Q112" s="37">
        <v>5</v>
      </c>
      <c r="R112" s="25"/>
      <c r="S112" s="39" t="s">
        <v>26</v>
      </c>
      <c r="T112" s="38">
        <f>TRUNC(TRUNC(R112 * V7, 2) + R112, 2)</f>
        <v>0</v>
      </c>
      <c r="U112" s="38">
        <f t="shared" si="9"/>
        <v>0</v>
      </c>
      <c r="V112" s="39" t="e">
        <f>U112 / V6</f>
        <v>#DIV/0!</v>
      </c>
      <c r="W112" s="5" t="str">
        <f t="shared" si="20"/>
        <v>OK</v>
      </c>
      <c r="X112" s="6" t="str">
        <f t="shared" si="21"/>
        <v>OK</v>
      </c>
      <c r="Y112" s="6" t="str">
        <f t="shared" si="22"/>
        <v>OK</v>
      </c>
      <c r="Z112" s="6" t="str">
        <f t="shared" si="14"/>
        <v>OK</v>
      </c>
      <c r="AA112" s="6" t="str">
        <f t="shared" si="23"/>
        <v>OK</v>
      </c>
      <c r="AB112" s="7">
        <f t="shared" si="15"/>
        <v>0</v>
      </c>
    </row>
    <row r="113" spans="1:28" ht="24" customHeight="1">
      <c r="A113" s="35" t="s">
        <v>324</v>
      </c>
      <c r="B113" s="35" t="s">
        <v>325</v>
      </c>
      <c r="C113" s="35" t="s">
        <v>71</v>
      </c>
      <c r="D113" s="35" t="s">
        <v>326</v>
      </c>
      <c r="E113" s="36" t="s">
        <v>34</v>
      </c>
      <c r="F113" s="37">
        <v>67</v>
      </c>
      <c r="G113" s="38">
        <v>399.71</v>
      </c>
      <c r="H113" s="39" t="s">
        <v>26</v>
      </c>
      <c r="I113" s="38">
        <f>TRUNC(TRUNC(G113 * K7, 2) + G113, 2)</f>
        <v>488.28</v>
      </c>
      <c r="J113" s="38">
        <f t="shared" si="8"/>
        <v>32714.76</v>
      </c>
      <c r="K113" s="39">
        <f>J113 / K6</f>
        <v>9.0932379512615302E-3</v>
      </c>
      <c r="L113" s="35" t="s">
        <v>324</v>
      </c>
      <c r="M113" s="35" t="s">
        <v>325</v>
      </c>
      <c r="N113" s="35" t="s">
        <v>71</v>
      </c>
      <c r="O113" s="35" t="s">
        <v>326</v>
      </c>
      <c r="P113" s="36" t="s">
        <v>34</v>
      </c>
      <c r="Q113" s="37">
        <v>67</v>
      </c>
      <c r="R113" s="25"/>
      <c r="S113" s="39" t="s">
        <v>26</v>
      </c>
      <c r="T113" s="38">
        <f>TRUNC(TRUNC(R113 * V7, 2) + R113, 2)</f>
        <v>0</v>
      </c>
      <c r="U113" s="38">
        <f t="shared" si="9"/>
        <v>0</v>
      </c>
      <c r="V113" s="39" t="e">
        <f>U113 / V6</f>
        <v>#DIV/0!</v>
      </c>
      <c r="W113" s="5" t="str">
        <f t="shared" si="20"/>
        <v>OK</v>
      </c>
      <c r="X113" s="6" t="str">
        <f t="shared" si="21"/>
        <v>OK</v>
      </c>
      <c r="Y113" s="6" t="str">
        <f t="shared" si="22"/>
        <v>OK</v>
      </c>
      <c r="Z113" s="6" t="str">
        <f t="shared" si="14"/>
        <v>OK</v>
      </c>
      <c r="AA113" s="6" t="str">
        <f t="shared" si="23"/>
        <v>OK</v>
      </c>
      <c r="AB113" s="7">
        <f t="shared" si="15"/>
        <v>0</v>
      </c>
    </row>
    <row r="114" spans="1:28" ht="24" customHeight="1">
      <c r="A114" s="35" t="s">
        <v>327</v>
      </c>
      <c r="B114" s="35" t="s">
        <v>328</v>
      </c>
      <c r="C114" s="35" t="s">
        <v>71</v>
      </c>
      <c r="D114" s="35" t="s">
        <v>329</v>
      </c>
      <c r="E114" s="36" t="s">
        <v>34</v>
      </c>
      <c r="F114" s="37">
        <v>5</v>
      </c>
      <c r="G114" s="38">
        <v>793.72</v>
      </c>
      <c r="H114" s="39" t="s">
        <v>26</v>
      </c>
      <c r="I114" s="38">
        <f>TRUNC(TRUNC(G114 * K7, 2) + G114, 2)</f>
        <v>969.6</v>
      </c>
      <c r="J114" s="38">
        <f t="shared" si="8"/>
        <v>4848</v>
      </c>
      <c r="K114" s="39">
        <f>J114 / K6</f>
        <v>1.3475268529469849E-3</v>
      </c>
      <c r="L114" s="35" t="s">
        <v>327</v>
      </c>
      <c r="M114" s="35" t="s">
        <v>328</v>
      </c>
      <c r="N114" s="35" t="s">
        <v>71</v>
      </c>
      <c r="O114" s="35" t="s">
        <v>329</v>
      </c>
      <c r="P114" s="36" t="s">
        <v>34</v>
      </c>
      <c r="Q114" s="37">
        <v>5</v>
      </c>
      <c r="R114" s="25"/>
      <c r="S114" s="39" t="s">
        <v>26</v>
      </c>
      <c r="T114" s="38">
        <f>TRUNC(TRUNC(R114 * V7, 2) + R114, 2)</f>
        <v>0</v>
      </c>
      <c r="U114" s="38">
        <f t="shared" si="9"/>
        <v>0</v>
      </c>
      <c r="V114" s="39" t="e">
        <f>U114 / V6</f>
        <v>#DIV/0!</v>
      </c>
      <c r="W114" s="5" t="str">
        <f t="shared" si="20"/>
        <v>OK</v>
      </c>
      <c r="X114" s="6" t="str">
        <f t="shared" si="21"/>
        <v>OK</v>
      </c>
      <c r="Y114" s="6" t="str">
        <f t="shared" si="22"/>
        <v>OK</v>
      </c>
      <c r="Z114" s="6" t="str">
        <f t="shared" si="14"/>
        <v>OK</v>
      </c>
      <c r="AA114" s="6" t="str">
        <f t="shared" si="23"/>
        <v>OK</v>
      </c>
      <c r="AB114" s="7">
        <f t="shared" si="15"/>
        <v>0</v>
      </c>
    </row>
    <row r="115" spans="1:28" ht="24" customHeight="1">
      <c r="A115" s="35" t="s">
        <v>330</v>
      </c>
      <c r="B115" s="35" t="s">
        <v>331</v>
      </c>
      <c r="C115" s="35" t="s">
        <v>32</v>
      </c>
      <c r="D115" s="35" t="s">
        <v>332</v>
      </c>
      <c r="E115" s="36" t="s">
        <v>34</v>
      </c>
      <c r="F115" s="37">
        <v>29</v>
      </c>
      <c r="G115" s="38">
        <v>478.63</v>
      </c>
      <c r="H115" s="39" t="s">
        <v>26</v>
      </c>
      <c r="I115" s="38">
        <f>TRUNC(TRUNC(G115 * K7, 2) + G115, 2)</f>
        <v>584.69000000000005</v>
      </c>
      <c r="J115" s="38">
        <f t="shared" si="8"/>
        <v>16956.009999999998</v>
      </c>
      <c r="K115" s="39">
        <f>J115 / K6</f>
        <v>4.7130113023592414E-3</v>
      </c>
      <c r="L115" s="35" t="s">
        <v>330</v>
      </c>
      <c r="M115" s="35" t="s">
        <v>331</v>
      </c>
      <c r="N115" s="35" t="s">
        <v>32</v>
      </c>
      <c r="O115" s="35" t="s">
        <v>332</v>
      </c>
      <c r="P115" s="36" t="s">
        <v>34</v>
      </c>
      <c r="Q115" s="37">
        <v>29</v>
      </c>
      <c r="R115" s="25"/>
      <c r="S115" s="39" t="s">
        <v>26</v>
      </c>
      <c r="T115" s="38">
        <f>TRUNC(TRUNC(R115 * V7, 2) + R115, 2)</f>
        <v>0</v>
      </c>
      <c r="U115" s="38">
        <f t="shared" si="9"/>
        <v>0</v>
      </c>
      <c r="V115" s="39" t="e">
        <f>U115 / V6</f>
        <v>#DIV/0!</v>
      </c>
      <c r="W115" s="5" t="str">
        <f t="shared" si="20"/>
        <v>OK</v>
      </c>
      <c r="X115" s="6" t="str">
        <f t="shared" si="21"/>
        <v>OK</v>
      </c>
      <c r="Y115" s="6" t="str">
        <f t="shared" si="22"/>
        <v>OK</v>
      </c>
      <c r="Z115" s="6" t="str">
        <f t="shared" si="14"/>
        <v>OK</v>
      </c>
      <c r="AA115" s="6" t="str">
        <f t="shared" si="23"/>
        <v>OK</v>
      </c>
      <c r="AB115" s="7">
        <f t="shared" si="15"/>
        <v>0</v>
      </c>
    </row>
    <row r="116" spans="1:28" ht="24" customHeight="1">
      <c r="A116" s="35" t="s">
        <v>333</v>
      </c>
      <c r="B116" s="35" t="s">
        <v>334</v>
      </c>
      <c r="C116" s="35" t="s">
        <v>32</v>
      </c>
      <c r="D116" s="35" t="s">
        <v>335</v>
      </c>
      <c r="E116" s="36" t="s">
        <v>34</v>
      </c>
      <c r="F116" s="37">
        <v>5</v>
      </c>
      <c r="G116" s="38">
        <v>615.57000000000005</v>
      </c>
      <c r="H116" s="39" t="s">
        <v>26</v>
      </c>
      <c r="I116" s="38">
        <f>TRUNC(TRUNC(G116 * K7, 2) + G116, 2)</f>
        <v>751.98</v>
      </c>
      <c r="J116" s="38">
        <f t="shared" si="8"/>
        <v>3759.9</v>
      </c>
      <c r="K116" s="39">
        <f>J116 / K6</f>
        <v>1.0450837900980545E-3</v>
      </c>
      <c r="L116" s="35" t="s">
        <v>333</v>
      </c>
      <c r="M116" s="35" t="s">
        <v>334</v>
      </c>
      <c r="N116" s="35" t="s">
        <v>32</v>
      </c>
      <c r="O116" s="35" t="s">
        <v>335</v>
      </c>
      <c r="P116" s="36" t="s">
        <v>34</v>
      </c>
      <c r="Q116" s="37">
        <v>5</v>
      </c>
      <c r="R116" s="25"/>
      <c r="S116" s="39" t="s">
        <v>26</v>
      </c>
      <c r="T116" s="38">
        <f>TRUNC(TRUNC(R116 * V7, 2) + R116, 2)</f>
        <v>0</v>
      </c>
      <c r="U116" s="38">
        <f t="shared" si="9"/>
        <v>0</v>
      </c>
      <c r="V116" s="39" t="e">
        <f>U116 / V6</f>
        <v>#DIV/0!</v>
      </c>
      <c r="W116" s="5" t="str">
        <f t="shared" si="20"/>
        <v>OK</v>
      </c>
      <c r="X116" s="6" t="str">
        <f t="shared" si="21"/>
        <v>OK</v>
      </c>
      <c r="Y116" s="6" t="str">
        <f t="shared" si="22"/>
        <v>OK</v>
      </c>
      <c r="Z116" s="6" t="str">
        <f t="shared" si="14"/>
        <v>OK</v>
      </c>
      <c r="AA116" s="6" t="str">
        <f t="shared" si="23"/>
        <v>OK</v>
      </c>
      <c r="AB116" s="7">
        <f t="shared" si="15"/>
        <v>0</v>
      </c>
    </row>
    <row r="117" spans="1:28" ht="24" customHeight="1">
      <c r="A117" s="35" t="s">
        <v>336</v>
      </c>
      <c r="B117" s="35" t="s">
        <v>311</v>
      </c>
      <c r="C117" s="35" t="s">
        <v>71</v>
      </c>
      <c r="D117" s="35" t="s">
        <v>312</v>
      </c>
      <c r="E117" s="36" t="s">
        <v>164</v>
      </c>
      <c r="F117" s="37">
        <v>8.5500000000000007</v>
      </c>
      <c r="G117" s="38">
        <v>28.36</v>
      </c>
      <c r="H117" s="39" t="s">
        <v>26</v>
      </c>
      <c r="I117" s="38">
        <f>TRUNC(TRUNC(G117 * K7, 2) + G117, 2)</f>
        <v>34.64</v>
      </c>
      <c r="J117" s="38">
        <f t="shared" si="8"/>
        <v>296.17</v>
      </c>
      <c r="K117" s="39">
        <f>J117 / K6</f>
        <v>8.2321994232118103E-5</v>
      </c>
      <c r="L117" s="35" t="s">
        <v>336</v>
      </c>
      <c r="M117" s="35" t="s">
        <v>311</v>
      </c>
      <c r="N117" s="35" t="s">
        <v>71</v>
      </c>
      <c r="O117" s="35" t="s">
        <v>312</v>
      </c>
      <c r="P117" s="36" t="s">
        <v>164</v>
      </c>
      <c r="Q117" s="37">
        <v>8.5500000000000007</v>
      </c>
      <c r="R117" s="25"/>
      <c r="S117" s="39" t="s">
        <v>26</v>
      </c>
      <c r="T117" s="38">
        <f>TRUNC(TRUNC(R117 * V7, 2) + R117, 2)</f>
        <v>0</v>
      </c>
      <c r="U117" s="38">
        <f t="shared" si="9"/>
        <v>0</v>
      </c>
      <c r="V117" s="39" t="e">
        <f>U117 / V6</f>
        <v>#DIV/0!</v>
      </c>
      <c r="W117" s="5" t="str">
        <f t="shared" si="20"/>
        <v>OK</v>
      </c>
      <c r="X117" s="6" t="str">
        <f t="shared" si="21"/>
        <v>OK</v>
      </c>
      <c r="Y117" s="6" t="str">
        <f t="shared" si="22"/>
        <v>OK</v>
      </c>
      <c r="Z117" s="6" t="str">
        <f t="shared" si="14"/>
        <v>OK</v>
      </c>
      <c r="AA117" s="6" t="str">
        <f t="shared" si="23"/>
        <v>OK</v>
      </c>
      <c r="AB117" s="7">
        <f t="shared" si="15"/>
        <v>0</v>
      </c>
    </row>
    <row r="118" spans="1:28" ht="24" customHeight="1">
      <c r="A118" s="35" t="s">
        <v>337</v>
      </c>
      <c r="B118" s="35" t="s">
        <v>338</v>
      </c>
      <c r="C118" s="35" t="s">
        <v>32</v>
      </c>
      <c r="D118" s="35" t="s">
        <v>339</v>
      </c>
      <c r="E118" s="36" t="s">
        <v>73</v>
      </c>
      <c r="F118" s="37">
        <v>0.64</v>
      </c>
      <c r="G118" s="38">
        <v>678.6</v>
      </c>
      <c r="H118" s="39" t="s">
        <v>26</v>
      </c>
      <c r="I118" s="38">
        <f>TRUNC(TRUNC(G118 * K7, 2) + G118, 2)</f>
        <v>828.97</v>
      </c>
      <c r="J118" s="38">
        <f t="shared" si="8"/>
        <v>530.54</v>
      </c>
      <c r="K118" s="39">
        <f>J118 / K6</f>
        <v>1.4746635655166942E-4</v>
      </c>
      <c r="L118" s="35" t="s">
        <v>337</v>
      </c>
      <c r="M118" s="35" t="s">
        <v>338</v>
      </c>
      <c r="N118" s="35" t="s">
        <v>32</v>
      </c>
      <c r="O118" s="35" t="s">
        <v>339</v>
      </c>
      <c r="P118" s="36" t="s">
        <v>73</v>
      </c>
      <c r="Q118" s="37">
        <v>0.64</v>
      </c>
      <c r="R118" s="25"/>
      <c r="S118" s="39" t="s">
        <v>26</v>
      </c>
      <c r="T118" s="38">
        <f>TRUNC(TRUNC(R118 * V7, 2) + R118, 2)</f>
        <v>0</v>
      </c>
      <c r="U118" s="38">
        <f t="shared" si="9"/>
        <v>0</v>
      </c>
      <c r="V118" s="39" t="e">
        <f>U118 / V6</f>
        <v>#DIV/0!</v>
      </c>
      <c r="W118" s="5" t="str">
        <f t="shared" si="20"/>
        <v>OK</v>
      </c>
      <c r="X118" s="6" t="str">
        <f t="shared" si="21"/>
        <v>OK</v>
      </c>
      <c r="Y118" s="6" t="str">
        <f t="shared" si="22"/>
        <v>OK</v>
      </c>
      <c r="Z118" s="6" t="str">
        <f t="shared" si="14"/>
        <v>OK</v>
      </c>
      <c r="AA118" s="6" t="str">
        <f t="shared" si="23"/>
        <v>OK</v>
      </c>
      <c r="AB118" s="7">
        <f t="shared" si="15"/>
        <v>0</v>
      </c>
    </row>
    <row r="119" spans="1:28" ht="24" customHeight="1">
      <c r="A119" s="30" t="s">
        <v>340</v>
      </c>
      <c r="B119" s="30" t="s">
        <v>24</v>
      </c>
      <c r="C119" s="30"/>
      <c r="D119" s="30" t="s">
        <v>341</v>
      </c>
      <c r="E119" s="31"/>
      <c r="F119" s="32">
        <v>1</v>
      </c>
      <c r="G119" s="32" t="s">
        <v>26</v>
      </c>
      <c r="H119" s="33" t="s">
        <v>26</v>
      </c>
      <c r="I119" s="34">
        <f>J120 + J121 + J122 + J123 + J124 + J125 + J126 + J127 + J128 + J129 + J130 + J131</f>
        <v>146400.54999999999</v>
      </c>
      <c r="J119" s="34">
        <f t="shared" si="8"/>
        <v>146400.54999999999</v>
      </c>
      <c r="K119" s="33">
        <f>J119 / K6</f>
        <v>4.0692795464358021E-2</v>
      </c>
      <c r="L119" s="30" t="s">
        <v>340</v>
      </c>
      <c r="M119" s="30" t="s">
        <v>24</v>
      </c>
      <c r="N119" s="30"/>
      <c r="O119" s="30" t="s">
        <v>341</v>
      </c>
      <c r="P119" s="31"/>
      <c r="Q119" s="32">
        <v>1</v>
      </c>
      <c r="R119" s="24"/>
      <c r="S119" s="33" t="s">
        <v>26</v>
      </c>
      <c r="T119" s="34">
        <f>U120 + U121 + U122 + U123 + U124 + U125 + U126 + U127 + U128 + U129 + U130 + U131</f>
        <v>0</v>
      </c>
      <c r="U119" s="34">
        <f t="shared" si="9"/>
        <v>0</v>
      </c>
      <c r="V119" s="33" t="e">
        <f>U119 / V6</f>
        <v>#DIV/0!</v>
      </c>
      <c r="W119" s="5" t="str">
        <f t="shared" si="20"/>
        <v>OK</v>
      </c>
      <c r="X119" s="6" t="str">
        <f t="shared" si="21"/>
        <v>OK</v>
      </c>
      <c r="Y119" s="6" t="str">
        <f t="shared" si="22"/>
        <v>OK</v>
      </c>
      <c r="Z119" s="6" t="str">
        <f t="shared" si="14"/>
        <v>OK</v>
      </c>
      <c r="AA119" s="6" t="str">
        <f t="shared" si="23"/>
        <v>OK</v>
      </c>
      <c r="AB119" s="7">
        <f t="shared" si="15"/>
        <v>0</v>
      </c>
    </row>
    <row r="120" spans="1:28" ht="24" customHeight="1">
      <c r="A120" s="35" t="s">
        <v>342</v>
      </c>
      <c r="B120" s="35" t="s">
        <v>266</v>
      </c>
      <c r="C120" s="35" t="s">
        <v>71</v>
      </c>
      <c r="D120" s="35" t="s">
        <v>267</v>
      </c>
      <c r="E120" s="36" t="s">
        <v>164</v>
      </c>
      <c r="F120" s="37">
        <v>93.58</v>
      </c>
      <c r="G120" s="38">
        <v>9.5</v>
      </c>
      <c r="H120" s="39" t="s">
        <v>26</v>
      </c>
      <c r="I120" s="38">
        <f>TRUNC(TRUNC(G120 * K7, 2) + G120, 2)</f>
        <v>11.6</v>
      </c>
      <c r="J120" s="38">
        <f t="shared" si="8"/>
        <v>1085.52</v>
      </c>
      <c r="K120" s="39">
        <f>J120 / K6</f>
        <v>3.01725938409862E-4</v>
      </c>
      <c r="L120" s="35" t="s">
        <v>342</v>
      </c>
      <c r="M120" s="35" t="s">
        <v>266</v>
      </c>
      <c r="N120" s="35" t="s">
        <v>71</v>
      </c>
      <c r="O120" s="35" t="s">
        <v>267</v>
      </c>
      <c r="P120" s="36" t="s">
        <v>164</v>
      </c>
      <c r="Q120" s="37">
        <v>93.58</v>
      </c>
      <c r="R120" s="25"/>
      <c r="S120" s="39" t="s">
        <v>26</v>
      </c>
      <c r="T120" s="38">
        <f>TRUNC(TRUNC(R120 * V7, 2) + R120, 2)</f>
        <v>0</v>
      </c>
      <c r="U120" s="38">
        <f t="shared" si="9"/>
        <v>0</v>
      </c>
      <c r="V120" s="39" t="e">
        <f>U120 / V6</f>
        <v>#DIV/0!</v>
      </c>
      <c r="W120" s="5" t="str">
        <f t="shared" si="20"/>
        <v>OK</v>
      </c>
      <c r="X120" s="6" t="str">
        <f t="shared" si="21"/>
        <v>OK</v>
      </c>
      <c r="Y120" s="6" t="str">
        <f t="shared" si="22"/>
        <v>OK</v>
      </c>
      <c r="Z120" s="6" t="str">
        <f t="shared" si="14"/>
        <v>OK</v>
      </c>
      <c r="AA120" s="6" t="str">
        <f t="shared" si="23"/>
        <v>OK</v>
      </c>
      <c r="AB120" s="7">
        <f t="shared" si="15"/>
        <v>0</v>
      </c>
    </row>
    <row r="121" spans="1:28" ht="24" customHeight="1">
      <c r="A121" s="35" t="s">
        <v>343</v>
      </c>
      <c r="B121" s="35" t="s">
        <v>269</v>
      </c>
      <c r="C121" s="35" t="s">
        <v>71</v>
      </c>
      <c r="D121" s="35" t="s">
        <v>270</v>
      </c>
      <c r="E121" s="36" t="s">
        <v>73</v>
      </c>
      <c r="F121" s="37">
        <v>91.14</v>
      </c>
      <c r="G121" s="38">
        <v>50.09</v>
      </c>
      <c r="H121" s="39" t="s">
        <v>26</v>
      </c>
      <c r="I121" s="38">
        <f>TRUNC(TRUNC(G121 * K7, 2) + G121, 2)</f>
        <v>61.18</v>
      </c>
      <c r="J121" s="38">
        <f t="shared" si="8"/>
        <v>5575.94</v>
      </c>
      <c r="K121" s="39">
        <f>J121 / K6</f>
        <v>1.549861567743649E-3</v>
      </c>
      <c r="L121" s="35" t="s">
        <v>343</v>
      </c>
      <c r="M121" s="35" t="s">
        <v>269</v>
      </c>
      <c r="N121" s="35" t="s">
        <v>71</v>
      </c>
      <c r="O121" s="35" t="s">
        <v>270</v>
      </c>
      <c r="P121" s="36" t="s">
        <v>73</v>
      </c>
      <c r="Q121" s="37">
        <v>91.14</v>
      </c>
      <c r="R121" s="25"/>
      <c r="S121" s="39" t="s">
        <v>26</v>
      </c>
      <c r="T121" s="38">
        <f>TRUNC(TRUNC(R121 * V7, 2) + R121, 2)</f>
        <v>0</v>
      </c>
      <c r="U121" s="38">
        <f t="shared" si="9"/>
        <v>0</v>
      </c>
      <c r="V121" s="39" t="e">
        <f>U121 / V6</f>
        <v>#DIV/0!</v>
      </c>
      <c r="W121" s="5" t="str">
        <f t="shared" si="20"/>
        <v>OK</v>
      </c>
      <c r="X121" s="6" t="str">
        <f t="shared" si="21"/>
        <v>OK</v>
      </c>
      <c r="Y121" s="6" t="str">
        <f t="shared" si="22"/>
        <v>OK</v>
      </c>
      <c r="Z121" s="6" t="str">
        <f t="shared" si="14"/>
        <v>OK</v>
      </c>
      <c r="AA121" s="6" t="str">
        <f t="shared" si="23"/>
        <v>OK</v>
      </c>
      <c r="AB121" s="7">
        <f t="shared" si="15"/>
        <v>0</v>
      </c>
    </row>
    <row r="122" spans="1:28" ht="24" customHeight="1">
      <c r="A122" s="35" t="s">
        <v>344</v>
      </c>
      <c r="B122" s="35" t="s">
        <v>272</v>
      </c>
      <c r="C122" s="35" t="s">
        <v>71</v>
      </c>
      <c r="D122" s="35" t="s">
        <v>273</v>
      </c>
      <c r="E122" s="36" t="s">
        <v>73</v>
      </c>
      <c r="F122" s="37">
        <v>97.58</v>
      </c>
      <c r="G122" s="38">
        <v>68.209999999999994</v>
      </c>
      <c r="H122" s="39" t="s">
        <v>26</v>
      </c>
      <c r="I122" s="38">
        <f>TRUNC(TRUNC(G122 * K7, 2) + G122, 2)</f>
        <v>83.32</v>
      </c>
      <c r="J122" s="38">
        <f t="shared" si="8"/>
        <v>8130.36</v>
      </c>
      <c r="K122" s="39">
        <f>J122 / K6</f>
        <v>2.2598759125672541E-3</v>
      </c>
      <c r="L122" s="35" t="s">
        <v>344</v>
      </c>
      <c r="M122" s="35" t="s">
        <v>272</v>
      </c>
      <c r="N122" s="35" t="s">
        <v>71</v>
      </c>
      <c r="O122" s="35" t="s">
        <v>273</v>
      </c>
      <c r="P122" s="36" t="s">
        <v>73</v>
      </c>
      <c r="Q122" s="37">
        <v>97.58</v>
      </c>
      <c r="R122" s="25"/>
      <c r="S122" s="39" t="s">
        <v>26</v>
      </c>
      <c r="T122" s="38">
        <f>TRUNC(TRUNC(R122 * V7, 2) + R122, 2)</f>
        <v>0</v>
      </c>
      <c r="U122" s="38">
        <f t="shared" si="9"/>
        <v>0</v>
      </c>
      <c r="V122" s="39" t="e">
        <f>U122 / V6</f>
        <v>#DIV/0!</v>
      </c>
      <c r="W122" s="5" t="str">
        <f t="shared" si="20"/>
        <v>OK</v>
      </c>
      <c r="X122" s="6" t="str">
        <f t="shared" si="21"/>
        <v>OK</v>
      </c>
      <c r="Y122" s="6" t="str">
        <f t="shared" si="22"/>
        <v>OK</v>
      </c>
      <c r="Z122" s="6" t="str">
        <f t="shared" si="14"/>
        <v>OK</v>
      </c>
      <c r="AA122" s="6" t="str">
        <f t="shared" si="23"/>
        <v>OK</v>
      </c>
      <c r="AB122" s="7">
        <f t="shared" si="15"/>
        <v>0</v>
      </c>
    </row>
    <row r="123" spans="1:28" ht="24" customHeight="1">
      <c r="A123" s="35" t="s">
        <v>345</v>
      </c>
      <c r="B123" s="35" t="s">
        <v>346</v>
      </c>
      <c r="C123" s="35" t="s">
        <v>71</v>
      </c>
      <c r="D123" s="35" t="s">
        <v>347</v>
      </c>
      <c r="E123" s="36" t="s">
        <v>164</v>
      </c>
      <c r="F123" s="37">
        <v>5.88</v>
      </c>
      <c r="G123" s="38">
        <v>491.13</v>
      </c>
      <c r="H123" s="39" t="s">
        <v>26</v>
      </c>
      <c r="I123" s="38">
        <f>TRUNC(TRUNC(G123 * K7, 2) + G123, 2)</f>
        <v>599.96</v>
      </c>
      <c r="J123" s="38">
        <f t="shared" si="8"/>
        <v>3527.76</v>
      </c>
      <c r="K123" s="39">
        <f>J123 / K6</f>
        <v>9.8055926789444229E-4</v>
      </c>
      <c r="L123" s="35" t="s">
        <v>345</v>
      </c>
      <c r="M123" s="35" t="s">
        <v>346</v>
      </c>
      <c r="N123" s="35" t="s">
        <v>71</v>
      </c>
      <c r="O123" s="35" t="s">
        <v>347</v>
      </c>
      <c r="P123" s="36" t="s">
        <v>164</v>
      </c>
      <c r="Q123" s="37">
        <v>5.88</v>
      </c>
      <c r="R123" s="25"/>
      <c r="S123" s="39" t="s">
        <v>26</v>
      </c>
      <c r="T123" s="38">
        <f>TRUNC(TRUNC(R123 * V7, 2) + R123, 2)</f>
        <v>0</v>
      </c>
      <c r="U123" s="38">
        <f t="shared" si="9"/>
        <v>0</v>
      </c>
      <c r="V123" s="39" t="e">
        <f>U123 / V6</f>
        <v>#DIV/0!</v>
      </c>
      <c r="W123" s="5" t="str">
        <f t="shared" si="20"/>
        <v>OK</v>
      </c>
      <c r="X123" s="6" t="str">
        <f t="shared" si="21"/>
        <v>OK</v>
      </c>
      <c r="Y123" s="6" t="str">
        <f t="shared" si="22"/>
        <v>OK</v>
      </c>
      <c r="Z123" s="6" t="str">
        <f t="shared" si="14"/>
        <v>OK</v>
      </c>
      <c r="AA123" s="6" t="str">
        <f t="shared" si="23"/>
        <v>OK</v>
      </c>
      <c r="AB123" s="7">
        <f t="shared" si="15"/>
        <v>0</v>
      </c>
    </row>
    <row r="124" spans="1:28" ht="24" customHeight="1">
      <c r="A124" s="35" t="s">
        <v>348</v>
      </c>
      <c r="B124" s="35" t="s">
        <v>349</v>
      </c>
      <c r="C124" s="35" t="s">
        <v>71</v>
      </c>
      <c r="D124" s="35" t="s">
        <v>350</v>
      </c>
      <c r="E124" s="36" t="s">
        <v>34</v>
      </c>
      <c r="F124" s="37">
        <v>55</v>
      </c>
      <c r="G124" s="38">
        <v>475.46</v>
      </c>
      <c r="H124" s="39" t="s">
        <v>26</v>
      </c>
      <c r="I124" s="38">
        <f>TRUNC(TRUNC(G124 * K7, 2) + G124, 2)</f>
        <v>580.82000000000005</v>
      </c>
      <c r="J124" s="38">
        <f t="shared" si="8"/>
        <v>31945.1</v>
      </c>
      <c r="K124" s="39">
        <f>J124 / K6</f>
        <v>8.8793069451478402E-3</v>
      </c>
      <c r="L124" s="35" t="s">
        <v>348</v>
      </c>
      <c r="M124" s="35" t="s">
        <v>349</v>
      </c>
      <c r="N124" s="35" t="s">
        <v>71</v>
      </c>
      <c r="O124" s="35" t="s">
        <v>350</v>
      </c>
      <c r="P124" s="36" t="s">
        <v>34</v>
      </c>
      <c r="Q124" s="37">
        <v>55</v>
      </c>
      <c r="R124" s="25"/>
      <c r="S124" s="39" t="s">
        <v>26</v>
      </c>
      <c r="T124" s="38">
        <f>TRUNC(TRUNC(R124 * V7, 2) + R124, 2)</f>
        <v>0</v>
      </c>
      <c r="U124" s="38">
        <f t="shared" si="9"/>
        <v>0</v>
      </c>
      <c r="V124" s="39" t="e">
        <f>U124 / V6</f>
        <v>#DIV/0!</v>
      </c>
      <c r="W124" s="5" t="str">
        <f t="shared" si="20"/>
        <v>OK</v>
      </c>
      <c r="X124" s="6" t="str">
        <f t="shared" si="21"/>
        <v>OK</v>
      </c>
      <c r="Y124" s="6" t="str">
        <f t="shared" si="22"/>
        <v>OK</v>
      </c>
      <c r="Z124" s="6" t="str">
        <f t="shared" si="14"/>
        <v>OK</v>
      </c>
      <c r="AA124" s="6" t="str">
        <f t="shared" si="23"/>
        <v>OK</v>
      </c>
      <c r="AB124" s="7">
        <f t="shared" si="15"/>
        <v>0</v>
      </c>
    </row>
    <row r="125" spans="1:28" ht="24" customHeight="1">
      <c r="A125" s="35" t="s">
        <v>351</v>
      </c>
      <c r="B125" s="35" t="s">
        <v>352</v>
      </c>
      <c r="C125" s="35" t="s">
        <v>71</v>
      </c>
      <c r="D125" s="35" t="s">
        <v>353</v>
      </c>
      <c r="E125" s="36" t="s">
        <v>34</v>
      </c>
      <c r="F125" s="37">
        <v>21</v>
      </c>
      <c r="G125" s="38">
        <v>611.69000000000005</v>
      </c>
      <c r="H125" s="39" t="s">
        <v>26</v>
      </c>
      <c r="I125" s="38">
        <f>TRUNC(TRUNC(G125 * K7, 2) + G125, 2)</f>
        <v>747.24</v>
      </c>
      <c r="J125" s="38">
        <f t="shared" si="8"/>
        <v>15692.04</v>
      </c>
      <c r="K125" s="39">
        <f>J125 / K6</f>
        <v>4.3616842569138212E-3</v>
      </c>
      <c r="L125" s="35" t="s">
        <v>351</v>
      </c>
      <c r="M125" s="35" t="s">
        <v>352</v>
      </c>
      <c r="N125" s="35" t="s">
        <v>71</v>
      </c>
      <c r="O125" s="35" t="s">
        <v>353</v>
      </c>
      <c r="P125" s="36" t="s">
        <v>34</v>
      </c>
      <c r="Q125" s="37">
        <v>21</v>
      </c>
      <c r="R125" s="25"/>
      <c r="S125" s="39" t="s">
        <v>26</v>
      </c>
      <c r="T125" s="38">
        <f>TRUNC(TRUNC(R125 * V7, 2) + R125, 2)</f>
        <v>0</v>
      </c>
      <c r="U125" s="38">
        <f t="shared" si="9"/>
        <v>0</v>
      </c>
      <c r="V125" s="39" t="e">
        <f>U125 / V6</f>
        <v>#DIV/0!</v>
      </c>
      <c r="W125" s="5" t="str">
        <f t="shared" si="20"/>
        <v>OK</v>
      </c>
      <c r="X125" s="6" t="str">
        <f t="shared" si="21"/>
        <v>OK</v>
      </c>
      <c r="Y125" s="6" t="str">
        <f t="shared" si="22"/>
        <v>OK</v>
      </c>
      <c r="Z125" s="6" t="str">
        <f t="shared" si="14"/>
        <v>OK</v>
      </c>
      <c r="AA125" s="6" t="str">
        <f t="shared" si="23"/>
        <v>OK</v>
      </c>
      <c r="AB125" s="7">
        <f t="shared" si="15"/>
        <v>0</v>
      </c>
    </row>
    <row r="126" spans="1:28" ht="24" customHeight="1">
      <c r="A126" s="35" t="s">
        <v>354</v>
      </c>
      <c r="B126" s="35" t="s">
        <v>355</v>
      </c>
      <c r="C126" s="35" t="s">
        <v>71</v>
      </c>
      <c r="D126" s="35" t="s">
        <v>356</v>
      </c>
      <c r="E126" s="36" t="s">
        <v>34</v>
      </c>
      <c r="F126" s="37">
        <v>79</v>
      </c>
      <c r="G126" s="38">
        <v>528</v>
      </c>
      <c r="H126" s="39" t="s">
        <v>26</v>
      </c>
      <c r="I126" s="38">
        <f>TRUNC(TRUNC(G126 * K7, 2) + G126, 2)</f>
        <v>645</v>
      </c>
      <c r="J126" s="38">
        <f t="shared" si="8"/>
        <v>50955</v>
      </c>
      <c r="K126" s="39">
        <f>J126 / K6</f>
        <v>1.4163207671599343E-2</v>
      </c>
      <c r="L126" s="35" t="s">
        <v>354</v>
      </c>
      <c r="M126" s="35" t="s">
        <v>355</v>
      </c>
      <c r="N126" s="35" t="s">
        <v>71</v>
      </c>
      <c r="O126" s="35" t="s">
        <v>356</v>
      </c>
      <c r="P126" s="36" t="s">
        <v>34</v>
      </c>
      <c r="Q126" s="37">
        <v>79</v>
      </c>
      <c r="R126" s="25"/>
      <c r="S126" s="39" t="s">
        <v>26</v>
      </c>
      <c r="T126" s="38">
        <f>TRUNC(TRUNC(R126 * V7, 2) + R126, 2)</f>
        <v>0</v>
      </c>
      <c r="U126" s="38">
        <f t="shared" si="9"/>
        <v>0</v>
      </c>
      <c r="V126" s="39" t="e">
        <f>U126 / V6</f>
        <v>#DIV/0!</v>
      </c>
      <c r="W126" s="5" t="str">
        <f t="shared" si="20"/>
        <v>OK</v>
      </c>
      <c r="X126" s="6" t="str">
        <f t="shared" si="21"/>
        <v>OK</v>
      </c>
      <c r="Y126" s="6" t="str">
        <f t="shared" si="22"/>
        <v>OK</v>
      </c>
      <c r="Z126" s="6" t="str">
        <f t="shared" si="14"/>
        <v>OK</v>
      </c>
      <c r="AA126" s="6" t="str">
        <f t="shared" si="23"/>
        <v>OK</v>
      </c>
      <c r="AB126" s="7">
        <f t="shared" si="15"/>
        <v>0</v>
      </c>
    </row>
    <row r="127" spans="1:28" ht="24" customHeight="1">
      <c r="A127" s="35" t="s">
        <v>357</v>
      </c>
      <c r="B127" s="35" t="s">
        <v>358</v>
      </c>
      <c r="C127" s="35" t="s">
        <v>71</v>
      </c>
      <c r="D127" s="35" t="s">
        <v>359</v>
      </c>
      <c r="E127" s="36" t="s">
        <v>34</v>
      </c>
      <c r="F127" s="37">
        <v>3</v>
      </c>
      <c r="G127" s="38">
        <v>1224.5899999999999</v>
      </c>
      <c r="H127" s="39" t="s">
        <v>26</v>
      </c>
      <c r="I127" s="38">
        <f>TRUNC(TRUNC(G127 * K7, 2) + G127, 2)</f>
        <v>1495.95</v>
      </c>
      <c r="J127" s="38">
        <f t="shared" si="8"/>
        <v>4487.8500000000004</v>
      </c>
      <c r="K127" s="39">
        <f>J127 / K6</f>
        <v>1.2474212844468084E-3</v>
      </c>
      <c r="L127" s="35" t="s">
        <v>357</v>
      </c>
      <c r="M127" s="35" t="s">
        <v>358</v>
      </c>
      <c r="N127" s="35" t="s">
        <v>71</v>
      </c>
      <c r="O127" s="35" t="s">
        <v>359</v>
      </c>
      <c r="P127" s="36" t="s">
        <v>34</v>
      </c>
      <c r="Q127" s="37">
        <v>3</v>
      </c>
      <c r="R127" s="25"/>
      <c r="S127" s="39" t="s">
        <v>26</v>
      </c>
      <c r="T127" s="38">
        <f>TRUNC(TRUNC(R127 * V7, 2) + R127, 2)</f>
        <v>0</v>
      </c>
      <c r="U127" s="38">
        <f t="shared" si="9"/>
        <v>0</v>
      </c>
      <c r="V127" s="39" t="e">
        <f>U127 / V6</f>
        <v>#DIV/0!</v>
      </c>
      <c r="W127" s="5" t="str">
        <f t="shared" si="20"/>
        <v>OK</v>
      </c>
      <c r="X127" s="6" t="str">
        <f t="shared" si="21"/>
        <v>OK</v>
      </c>
      <c r="Y127" s="6" t="str">
        <f t="shared" si="22"/>
        <v>OK</v>
      </c>
      <c r="Z127" s="6" t="str">
        <f t="shared" si="14"/>
        <v>OK</v>
      </c>
      <c r="AA127" s="6" t="str">
        <f t="shared" si="23"/>
        <v>OK</v>
      </c>
      <c r="AB127" s="7">
        <f t="shared" si="15"/>
        <v>0</v>
      </c>
    </row>
    <row r="128" spans="1:28" ht="24" customHeight="1">
      <c r="A128" s="35" t="s">
        <v>360</v>
      </c>
      <c r="B128" s="35" t="s">
        <v>361</v>
      </c>
      <c r="C128" s="35" t="s">
        <v>71</v>
      </c>
      <c r="D128" s="35" t="s">
        <v>362</v>
      </c>
      <c r="E128" s="36" t="s">
        <v>59</v>
      </c>
      <c r="F128" s="37">
        <v>2</v>
      </c>
      <c r="G128" s="38">
        <v>264.29000000000002</v>
      </c>
      <c r="H128" s="39" t="s">
        <v>26</v>
      </c>
      <c r="I128" s="38">
        <f>TRUNC(TRUNC(G128 * K7, 2) + G128, 2)</f>
        <v>322.85000000000002</v>
      </c>
      <c r="J128" s="38">
        <f t="shared" si="8"/>
        <v>645.70000000000005</v>
      </c>
      <c r="K128" s="39">
        <f>J128 / K6</f>
        <v>1.7947567841333916E-4</v>
      </c>
      <c r="L128" s="35" t="s">
        <v>360</v>
      </c>
      <c r="M128" s="35" t="s">
        <v>361</v>
      </c>
      <c r="N128" s="35" t="s">
        <v>71</v>
      </c>
      <c r="O128" s="35" t="s">
        <v>362</v>
      </c>
      <c r="P128" s="36" t="s">
        <v>59</v>
      </c>
      <c r="Q128" s="37">
        <v>2</v>
      </c>
      <c r="R128" s="25"/>
      <c r="S128" s="39" t="s">
        <v>26</v>
      </c>
      <c r="T128" s="38">
        <f>TRUNC(TRUNC(R128 * V7, 2) + R128, 2)</f>
        <v>0</v>
      </c>
      <c r="U128" s="38">
        <f t="shared" si="9"/>
        <v>0</v>
      </c>
      <c r="V128" s="39" t="e">
        <f>U128 / V6</f>
        <v>#DIV/0!</v>
      </c>
      <c r="W128" s="5" t="str">
        <f t="shared" si="20"/>
        <v>OK</v>
      </c>
      <c r="X128" s="6" t="str">
        <f t="shared" si="21"/>
        <v>OK</v>
      </c>
      <c r="Y128" s="6" t="str">
        <f t="shared" si="22"/>
        <v>OK</v>
      </c>
      <c r="Z128" s="6" t="str">
        <f t="shared" si="14"/>
        <v>OK</v>
      </c>
      <c r="AA128" s="6" t="str">
        <f t="shared" si="23"/>
        <v>OK</v>
      </c>
      <c r="AB128" s="7">
        <f t="shared" si="15"/>
        <v>0</v>
      </c>
    </row>
    <row r="129" spans="1:28" ht="24" customHeight="1">
      <c r="A129" s="35" t="s">
        <v>363</v>
      </c>
      <c r="B129" s="35" t="s">
        <v>364</v>
      </c>
      <c r="C129" s="35" t="s">
        <v>32</v>
      </c>
      <c r="D129" s="35" t="s">
        <v>365</v>
      </c>
      <c r="E129" s="36" t="s">
        <v>59</v>
      </c>
      <c r="F129" s="37">
        <v>24.88</v>
      </c>
      <c r="G129" s="38">
        <v>717.13</v>
      </c>
      <c r="H129" s="39" t="s">
        <v>26</v>
      </c>
      <c r="I129" s="38">
        <f>TRUNC(TRUNC(G129 * K7, 2) + G129, 2)</f>
        <v>876.04</v>
      </c>
      <c r="J129" s="38">
        <f t="shared" si="8"/>
        <v>21795.87</v>
      </c>
      <c r="K129" s="39">
        <f>J129 / K6</f>
        <v>6.0582755999054449E-3</v>
      </c>
      <c r="L129" s="35" t="s">
        <v>363</v>
      </c>
      <c r="M129" s="35" t="s">
        <v>364</v>
      </c>
      <c r="N129" s="35" t="s">
        <v>32</v>
      </c>
      <c r="O129" s="35" t="s">
        <v>365</v>
      </c>
      <c r="P129" s="36" t="s">
        <v>59</v>
      </c>
      <c r="Q129" s="37">
        <v>24.88</v>
      </c>
      <c r="R129" s="25"/>
      <c r="S129" s="39" t="s">
        <v>26</v>
      </c>
      <c r="T129" s="38">
        <f>TRUNC(TRUNC(R129 * V7, 2) + R129, 2)</f>
        <v>0</v>
      </c>
      <c r="U129" s="38">
        <f t="shared" si="9"/>
        <v>0</v>
      </c>
      <c r="V129" s="39" t="e">
        <f>U129 / V6</f>
        <v>#DIV/0!</v>
      </c>
      <c r="W129" s="5" t="str">
        <f t="shared" si="20"/>
        <v>OK</v>
      </c>
      <c r="X129" s="6" t="str">
        <f t="shared" si="21"/>
        <v>OK</v>
      </c>
      <c r="Y129" s="6" t="str">
        <f t="shared" si="22"/>
        <v>OK</v>
      </c>
      <c r="Z129" s="6" t="str">
        <f t="shared" si="14"/>
        <v>OK</v>
      </c>
      <c r="AA129" s="6" t="str">
        <f t="shared" si="23"/>
        <v>OK</v>
      </c>
      <c r="AB129" s="7">
        <f t="shared" si="15"/>
        <v>0</v>
      </c>
    </row>
    <row r="130" spans="1:28" ht="24" customHeight="1">
      <c r="A130" s="35" t="s">
        <v>366</v>
      </c>
      <c r="B130" s="35" t="s">
        <v>367</v>
      </c>
      <c r="C130" s="35" t="s">
        <v>71</v>
      </c>
      <c r="D130" s="35" t="s">
        <v>368</v>
      </c>
      <c r="E130" s="36" t="s">
        <v>59</v>
      </c>
      <c r="F130" s="37">
        <v>3.45</v>
      </c>
      <c r="G130" s="38">
        <v>479.73</v>
      </c>
      <c r="H130" s="39" t="s">
        <v>26</v>
      </c>
      <c r="I130" s="38">
        <f>TRUNC(TRUNC(G130 * K7, 2) + G130, 2)</f>
        <v>586.03</v>
      </c>
      <c r="J130" s="38">
        <f t="shared" si="8"/>
        <v>2021.8</v>
      </c>
      <c r="K130" s="39">
        <f>J130 / K6</f>
        <v>5.6196984143733783E-4</v>
      </c>
      <c r="L130" s="35" t="s">
        <v>366</v>
      </c>
      <c r="M130" s="35" t="s">
        <v>367</v>
      </c>
      <c r="N130" s="35" t="s">
        <v>71</v>
      </c>
      <c r="O130" s="35" t="s">
        <v>368</v>
      </c>
      <c r="P130" s="36" t="s">
        <v>59</v>
      </c>
      <c r="Q130" s="37">
        <v>3.45</v>
      </c>
      <c r="R130" s="25"/>
      <c r="S130" s="39" t="s">
        <v>26</v>
      </c>
      <c r="T130" s="38">
        <f>TRUNC(TRUNC(R130 * V7, 2) + R130, 2)</f>
        <v>0</v>
      </c>
      <c r="U130" s="38">
        <f t="shared" si="9"/>
        <v>0</v>
      </c>
      <c r="V130" s="39" t="e">
        <f>U130 / V6</f>
        <v>#DIV/0!</v>
      </c>
      <c r="W130" s="5" t="str">
        <f t="shared" si="20"/>
        <v>OK</v>
      </c>
      <c r="X130" s="6" t="str">
        <f t="shared" si="21"/>
        <v>OK</v>
      </c>
      <c r="Y130" s="6" t="str">
        <f t="shared" si="22"/>
        <v>OK</v>
      </c>
      <c r="Z130" s="6" t="str">
        <f t="shared" si="14"/>
        <v>OK</v>
      </c>
      <c r="AA130" s="6" t="str">
        <f t="shared" si="23"/>
        <v>OK</v>
      </c>
      <c r="AB130" s="7">
        <f t="shared" si="15"/>
        <v>0</v>
      </c>
    </row>
    <row r="131" spans="1:28" ht="24" customHeight="1">
      <c r="A131" s="35" t="s">
        <v>369</v>
      </c>
      <c r="B131" s="35" t="s">
        <v>311</v>
      </c>
      <c r="C131" s="35" t="s">
        <v>71</v>
      </c>
      <c r="D131" s="35" t="s">
        <v>312</v>
      </c>
      <c r="E131" s="36" t="s">
        <v>164</v>
      </c>
      <c r="F131" s="37">
        <v>15.52</v>
      </c>
      <c r="G131" s="38">
        <v>28.36</v>
      </c>
      <c r="H131" s="39" t="s">
        <v>26</v>
      </c>
      <c r="I131" s="38">
        <f>TRUNC(TRUNC(G131 * K7, 2) + G131, 2)</f>
        <v>34.64</v>
      </c>
      <c r="J131" s="38">
        <f t="shared" si="8"/>
        <v>537.61</v>
      </c>
      <c r="K131" s="39">
        <f>J131 / K6</f>
        <v>1.4943149987888378E-4</v>
      </c>
      <c r="L131" s="35" t="s">
        <v>369</v>
      </c>
      <c r="M131" s="35" t="s">
        <v>311</v>
      </c>
      <c r="N131" s="35" t="s">
        <v>71</v>
      </c>
      <c r="O131" s="35" t="s">
        <v>312</v>
      </c>
      <c r="P131" s="36" t="s">
        <v>164</v>
      </c>
      <c r="Q131" s="37">
        <v>15.52</v>
      </c>
      <c r="R131" s="25"/>
      <c r="S131" s="39" t="s">
        <v>26</v>
      </c>
      <c r="T131" s="38">
        <f>TRUNC(TRUNC(R131 * V7, 2) + R131, 2)</f>
        <v>0</v>
      </c>
      <c r="U131" s="38">
        <f t="shared" si="9"/>
        <v>0</v>
      </c>
      <c r="V131" s="39" t="e">
        <f>U131 / V6</f>
        <v>#DIV/0!</v>
      </c>
      <c r="W131" s="5" t="str">
        <f t="shared" si="20"/>
        <v>OK</v>
      </c>
      <c r="X131" s="6" t="str">
        <f t="shared" si="21"/>
        <v>OK</v>
      </c>
      <c r="Y131" s="6" t="str">
        <f t="shared" si="22"/>
        <v>OK</v>
      </c>
      <c r="Z131" s="6" t="str">
        <f t="shared" si="14"/>
        <v>OK</v>
      </c>
      <c r="AA131" s="6" t="str">
        <f t="shared" si="23"/>
        <v>OK</v>
      </c>
      <c r="AB131" s="7">
        <f t="shared" si="15"/>
        <v>0</v>
      </c>
    </row>
    <row r="132" spans="1:28" ht="24" customHeight="1">
      <c r="A132" s="30" t="s">
        <v>370</v>
      </c>
      <c r="B132" s="30" t="s">
        <v>24</v>
      </c>
      <c r="C132" s="30"/>
      <c r="D132" s="30" t="s">
        <v>371</v>
      </c>
      <c r="E132" s="31"/>
      <c r="F132" s="32">
        <v>1</v>
      </c>
      <c r="G132" s="32" t="s">
        <v>26</v>
      </c>
      <c r="H132" s="33" t="s">
        <v>26</v>
      </c>
      <c r="I132" s="34">
        <f>J133 + J134 + J135 + J136 + J137 + J138 + J139</f>
        <v>9962.27</v>
      </c>
      <c r="J132" s="34">
        <f t="shared" si="8"/>
        <v>9962.27</v>
      </c>
      <c r="K132" s="33">
        <f>J132 / K6</f>
        <v>2.7690648393787461E-3</v>
      </c>
      <c r="L132" s="30" t="s">
        <v>370</v>
      </c>
      <c r="M132" s="30" t="s">
        <v>24</v>
      </c>
      <c r="N132" s="30"/>
      <c r="O132" s="30" t="s">
        <v>371</v>
      </c>
      <c r="P132" s="31"/>
      <c r="Q132" s="32">
        <v>1</v>
      </c>
      <c r="R132" s="24"/>
      <c r="S132" s="33" t="s">
        <v>26</v>
      </c>
      <c r="T132" s="34">
        <f>U133 + U134 + U135 + U136 + U137 + U138 + U139</f>
        <v>0</v>
      </c>
      <c r="U132" s="34">
        <f t="shared" si="9"/>
        <v>0</v>
      </c>
      <c r="V132" s="33" t="e">
        <f>U132 / V6</f>
        <v>#DIV/0!</v>
      </c>
      <c r="W132" s="5" t="str">
        <f t="shared" si="20"/>
        <v>OK</v>
      </c>
      <c r="X132" s="6" t="str">
        <f t="shared" si="21"/>
        <v>OK</v>
      </c>
      <c r="Y132" s="6" t="str">
        <f t="shared" si="22"/>
        <v>OK</v>
      </c>
      <c r="Z132" s="6" t="str">
        <f t="shared" si="14"/>
        <v>OK</v>
      </c>
      <c r="AA132" s="6" t="str">
        <f t="shared" si="23"/>
        <v>OK</v>
      </c>
      <c r="AB132" s="7">
        <f t="shared" si="15"/>
        <v>0</v>
      </c>
    </row>
    <row r="133" spans="1:28" ht="24" customHeight="1">
      <c r="A133" s="35" t="s">
        <v>372</v>
      </c>
      <c r="B133" s="35" t="s">
        <v>263</v>
      </c>
      <c r="C133" s="35" t="s">
        <v>71</v>
      </c>
      <c r="D133" s="35" t="s">
        <v>264</v>
      </c>
      <c r="E133" s="36" t="s">
        <v>164</v>
      </c>
      <c r="F133" s="37">
        <v>4.8099999999999996</v>
      </c>
      <c r="G133" s="38">
        <v>89.55</v>
      </c>
      <c r="H133" s="39" t="s">
        <v>26</v>
      </c>
      <c r="I133" s="38">
        <f>TRUNC(TRUNC(G133 * K7, 2) + G133, 2)</f>
        <v>109.39</v>
      </c>
      <c r="J133" s="38">
        <f t="shared" si="8"/>
        <v>526.16</v>
      </c>
      <c r="K133" s="39">
        <f>J133 / K6</f>
        <v>1.4624891273650693E-4</v>
      </c>
      <c r="L133" s="35" t="s">
        <v>372</v>
      </c>
      <c r="M133" s="35" t="s">
        <v>263</v>
      </c>
      <c r="N133" s="35" t="s">
        <v>71</v>
      </c>
      <c r="O133" s="35" t="s">
        <v>264</v>
      </c>
      <c r="P133" s="36" t="s">
        <v>164</v>
      </c>
      <c r="Q133" s="37">
        <v>4.8099999999999996</v>
      </c>
      <c r="R133" s="25"/>
      <c r="S133" s="39" t="s">
        <v>26</v>
      </c>
      <c r="T133" s="38">
        <f>TRUNC(TRUNC(R133 * V7, 2) + R133, 2)</f>
        <v>0</v>
      </c>
      <c r="U133" s="38">
        <f t="shared" si="9"/>
        <v>0</v>
      </c>
      <c r="V133" s="39" t="e">
        <f>U133 / V6</f>
        <v>#DIV/0!</v>
      </c>
      <c r="W133" s="5" t="str">
        <f t="shared" si="20"/>
        <v>OK</v>
      </c>
      <c r="X133" s="6" t="str">
        <f t="shared" si="21"/>
        <v>OK</v>
      </c>
      <c r="Y133" s="6" t="str">
        <f t="shared" si="22"/>
        <v>OK</v>
      </c>
      <c r="Z133" s="6" t="str">
        <f t="shared" si="14"/>
        <v>OK</v>
      </c>
      <c r="AA133" s="6" t="str">
        <f t="shared" si="23"/>
        <v>OK</v>
      </c>
      <c r="AB133" s="7">
        <f t="shared" si="15"/>
        <v>0</v>
      </c>
    </row>
    <row r="134" spans="1:28" ht="24" customHeight="1">
      <c r="A134" s="35" t="s">
        <v>373</v>
      </c>
      <c r="B134" s="35" t="s">
        <v>278</v>
      </c>
      <c r="C134" s="35" t="s">
        <v>71</v>
      </c>
      <c r="D134" s="35" t="s">
        <v>279</v>
      </c>
      <c r="E134" s="36" t="s">
        <v>73</v>
      </c>
      <c r="F134" s="37">
        <v>7.27</v>
      </c>
      <c r="G134" s="38">
        <v>6.93</v>
      </c>
      <c r="H134" s="39" t="s">
        <v>26</v>
      </c>
      <c r="I134" s="38">
        <f>TRUNC(TRUNC(G134 * K7, 2) + G134, 2)</f>
        <v>8.4600000000000009</v>
      </c>
      <c r="J134" s="38">
        <f t="shared" si="8"/>
        <v>61.5</v>
      </c>
      <c r="K134" s="39">
        <f>J134 / K6</f>
        <v>1.70942453498844E-5</v>
      </c>
      <c r="L134" s="35" t="s">
        <v>373</v>
      </c>
      <c r="M134" s="35" t="s">
        <v>278</v>
      </c>
      <c r="N134" s="35" t="s">
        <v>71</v>
      </c>
      <c r="O134" s="35" t="s">
        <v>279</v>
      </c>
      <c r="P134" s="36" t="s">
        <v>73</v>
      </c>
      <c r="Q134" s="37">
        <v>7.27</v>
      </c>
      <c r="R134" s="25"/>
      <c r="S134" s="39" t="s">
        <v>26</v>
      </c>
      <c r="T134" s="38">
        <f>TRUNC(TRUNC(R134 * V7, 2) + R134, 2)</f>
        <v>0</v>
      </c>
      <c r="U134" s="38">
        <f t="shared" si="9"/>
        <v>0</v>
      </c>
      <c r="V134" s="39" t="e">
        <f>U134 / V6</f>
        <v>#DIV/0!</v>
      </c>
      <c r="W134" s="5" t="str">
        <f t="shared" si="20"/>
        <v>OK</v>
      </c>
      <c r="X134" s="6" t="str">
        <f t="shared" si="21"/>
        <v>OK</v>
      </c>
      <c r="Y134" s="6" t="str">
        <f t="shared" si="22"/>
        <v>OK</v>
      </c>
      <c r="Z134" s="6" t="str">
        <f t="shared" si="14"/>
        <v>OK</v>
      </c>
      <c r="AA134" s="6" t="str">
        <f t="shared" si="23"/>
        <v>OK</v>
      </c>
      <c r="AB134" s="7">
        <f t="shared" si="15"/>
        <v>0</v>
      </c>
    </row>
    <row r="135" spans="1:28" ht="24" customHeight="1">
      <c r="A135" s="35" t="s">
        <v>374</v>
      </c>
      <c r="B135" s="35" t="s">
        <v>346</v>
      </c>
      <c r="C135" s="35" t="s">
        <v>71</v>
      </c>
      <c r="D135" s="35" t="s">
        <v>347</v>
      </c>
      <c r="E135" s="36" t="s">
        <v>164</v>
      </c>
      <c r="F135" s="37">
        <v>0.39</v>
      </c>
      <c r="G135" s="38">
        <v>491.13</v>
      </c>
      <c r="H135" s="39" t="s">
        <v>26</v>
      </c>
      <c r="I135" s="38">
        <f>TRUNC(TRUNC(G135 * K7, 2) + G135, 2)</f>
        <v>599.96</v>
      </c>
      <c r="J135" s="38">
        <f t="shared" si="8"/>
        <v>233.98</v>
      </c>
      <c r="K135" s="39">
        <f>J135 / K6</f>
        <v>6.5035959788064255E-5</v>
      </c>
      <c r="L135" s="35" t="s">
        <v>374</v>
      </c>
      <c r="M135" s="35" t="s">
        <v>346</v>
      </c>
      <c r="N135" s="35" t="s">
        <v>71</v>
      </c>
      <c r="O135" s="35" t="s">
        <v>347</v>
      </c>
      <c r="P135" s="36" t="s">
        <v>164</v>
      </c>
      <c r="Q135" s="37">
        <v>0.39</v>
      </c>
      <c r="R135" s="25"/>
      <c r="S135" s="39" t="s">
        <v>26</v>
      </c>
      <c r="T135" s="38">
        <f>TRUNC(TRUNC(R135 * V7, 2) + R135, 2)</f>
        <v>0</v>
      </c>
      <c r="U135" s="38">
        <f t="shared" si="9"/>
        <v>0</v>
      </c>
      <c r="V135" s="39" t="e">
        <f>U135 / V6</f>
        <v>#DIV/0!</v>
      </c>
      <c r="W135" s="5" t="str">
        <f t="shared" si="20"/>
        <v>OK</v>
      </c>
      <c r="X135" s="6" t="str">
        <f t="shared" si="21"/>
        <v>OK</v>
      </c>
      <c r="Y135" s="6" t="str">
        <f t="shared" si="22"/>
        <v>OK</v>
      </c>
      <c r="Z135" s="6" t="str">
        <f t="shared" si="14"/>
        <v>OK</v>
      </c>
      <c r="AA135" s="6" t="str">
        <f t="shared" si="23"/>
        <v>OK</v>
      </c>
      <c r="AB135" s="7">
        <f t="shared" si="15"/>
        <v>0</v>
      </c>
    </row>
    <row r="136" spans="1:28" ht="24" customHeight="1">
      <c r="A136" s="35" t="s">
        <v>375</v>
      </c>
      <c r="B136" s="35" t="s">
        <v>376</v>
      </c>
      <c r="C136" s="35" t="s">
        <v>71</v>
      </c>
      <c r="D136" s="35" t="s">
        <v>377</v>
      </c>
      <c r="E136" s="36" t="s">
        <v>34</v>
      </c>
      <c r="F136" s="37">
        <v>3</v>
      </c>
      <c r="G136" s="38">
        <v>293.75</v>
      </c>
      <c r="H136" s="39" t="s">
        <v>26</v>
      </c>
      <c r="I136" s="38">
        <f>TRUNC(TRUNC(G136 * K7, 2) + G136, 2)</f>
        <v>358.84</v>
      </c>
      <c r="J136" s="38">
        <f t="shared" si="8"/>
        <v>1076.52</v>
      </c>
      <c r="K136" s="39">
        <f>J136 / K6</f>
        <v>2.9922434152939115E-4</v>
      </c>
      <c r="L136" s="35" t="s">
        <v>375</v>
      </c>
      <c r="M136" s="35" t="s">
        <v>376</v>
      </c>
      <c r="N136" s="35" t="s">
        <v>71</v>
      </c>
      <c r="O136" s="35" t="s">
        <v>377</v>
      </c>
      <c r="P136" s="36" t="s">
        <v>34</v>
      </c>
      <c r="Q136" s="37">
        <v>3</v>
      </c>
      <c r="R136" s="25"/>
      <c r="S136" s="39" t="s">
        <v>26</v>
      </c>
      <c r="T136" s="38">
        <f>TRUNC(TRUNC(R136 * V7, 2) + R136, 2)</f>
        <v>0</v>
      </c>
      <c r="U136" s="38">
        <f t="shared" si="9"/>
        <v>0</v>
      </c>
      <c r="V136" s="39" t="e">
        <f>U136 / V6</f>
        <v>#DIV/0!</v>
      </c>
      <c r="W136" s="5" t="str">
        <f t="shared" si="20"/>
        <v>OK</v>
      </c>
      <c r="X136" s="6" t="str">
        <f t="shared" si="21"/>
        <v>OK</v>
      </c>
      <c r="Y136" s="6" t="str">
        <f t="shared" si="22"/>
        <v>OK</v>
      </c>
      <c r="Z136" s="6" t="str">
        <f t="shared" si="14"/>
        <v>OK</v>
      </c>
      <c r="AA136" s="6" t="str">
        <f t="shared" si="23"/>
        <v>OK</v>
      </c>
      <c r="AB136" s="7">
        <f t="shared" si="15"/>
        <v>0</v>
      </c>
    </row>
    <row r="137" spans="1:28" ht="24" customHeight="1">
      <c r="A137" s="35" t="s">
        <v>378</v>
      </c>
      <c r="B137" s="35" t="s">
        <v>379</v>
      </c>
      <c r="C137" s="35" t="s">
        <v>32</v>
      </c>
      <c r="D137" s="35" t="s">
        <v>380</v>
      </c>
      <c r="E137" s="36" t="s">
        <v>34</v>
      </c>
      <c r="F137" s="37">
        <v>10</v>
      </c>
      <c r="G137" s="38">
        <v>436.17</v>
      </c>
      <c r="H137" s="39" t="s">
        <v>26</v>
      </c>
      <c r="I137" s="38">
        <f>TRUNC(TRUNC(G137 * K7, 2) + G137, 2)</f>
        <v>532.82000000000005</v>
      </c>
      <c r="J137" s="38">
        <f t="shared" ref="J137:J200" si="24">TRUNC(F137 * I137,2)</f>
        <v>5328.2</v>
      </c>
      <c r="K137" s="39">
        <f>J137 / K6</f>
        <v>1.4810009442805538E-3</v>
      </c>
      <c r="L137" s="35" t="s">
        <v>378</v>
      </c>
      <c r="M137" s="35" t="s">
        <v>379</v>
      </c>
      <c r="N137" s="35" t="s">
        <v>32</v>
      </c>
      <c r="O137" s="35" t="s">
        <v>380</v>
      </c>
      <c r="P137" s="36" t="s">
        <v>34</v>
      </c>
      <c r="Q137" s="37">
        <v>10</v>
      </c>
      <c r="R137" s="25"/>
      <c r="S137" s="39" t="s">
        <v>26</v>
      </c>
      <c r="T137" s="38">
        <f>TRUNC(TRUNC(R137 * V7, 2) + R137, 2)</f>
        <v>0</v>
      </c>
      <c r="U137" s="38">
        <f t="shared" ref="U137:U200" si="25">TRUNC(Q137 * T137,2)</f>
        <v>0</v>
      </c>
      <c r="V137" s="39" t="e">
        <f>U137 / V6</f>
        <v>#DIV/0!</v>
      </c>
      <c r="W137" s="5" t="str">
        <f t="shared" si="20"/>
        <v>OK</v>
      </c>
      <c r="X137" s="6" t="str">
        <f t="shared" si="21"/>
        <v>OK</v>
      </c>
      <c r="Y137" s="6" t="str">
        <f t="shared" si="22"/>
        <v>OK</v>
      </c>
      <c r="Z137" s="6" t="str">
        <f t="shared" si="14"/>
        <v>OK</v>
      </c>
      <c r="AA137" s="6" t="str">
        <f t="shared" si="23"/>
        <v>OK</v>
      </c>
      <c r="AB137" s="7">
        <f t="shared" si="15"/>
        <v>0</v>
      </c>
    </row>
    <row r="138" spans="1:28" ht="24" customHeight="1">
      <c r="A138" s="35" t="s">
        <v>381</v>
      </c>
      <c r="B138" s="35" t="s">
        <v>382</v>
      </c>
      <c r="C138" s="35" t="s">
        <v>71</v>
      </c>
      <c r="D138" s="35" t="s">
        <v>383</v>
      </c>
      <c r="E138" s="36" t="s">
        <v>34</v>
      </c>
      <c r="F138" s="37">
        <v>2</v>
      </c>
      <c r="G138" s="38">
        <v>1095.1400000000001</v>
      </c>
      <c r="H138" s="39" t="s">
        <v>26</v>
      </c>
      <c r="I138" s="38">
        <f>TRUNC(TRUNC(G138 * K7, 2) + G138, 2)</f>
        <v>1337.82</v>
      </c>
      <c r="J138" s="38">
        <f t="shared" si="24"/>
        <v>2675.64</v>
      </c>
      <c r="K138" s="39">
        <f>J138 / K6</f>
        <v>7.4370807525145843E-4</v>
      </c>
      <c r="L138" s="35" t="s">
        <v>381</v>
      </c>
      <c r="M138" s="35" t="s">
        <v>382</v>
      </c>
      <c r="N138" s="35" t="s">
        <v>71</v>
      </c>
      <c r="O138" s="35" t="s">
        <v>383</v>
      </c>
      <c r="P138" s="36" t="s">
        <v>34</v>
      </c>
      <c r="Q138" s="37">
        <v>2</v>
      </c>
      <c r="R138" s="25"/>
      <c r="S138" s="39" t="s">
        <v>26</v>
      </c>
      <c r="T138" s="38">
        <f>TRUNC(TRUNC(R138 * V7, 2) + R138, 2)</f>
        <v>0</v>
      </c>
      <c r="U138" s="38">
        <f t="shared" si="25"/>
        <v>0</v>
      </c>
      <c r="V138" s="39" t="e">
        <f>U138 / V6</f>
        <v>#DIV/0!</v>
      </c>
      <c r="W138" s="5" t="str">
        <f t="shared" si="20"/>
        <v>OK</v>
      </c>
      <c r="X138" s="6" t="str">
        <f t="shared" si="21"/>
        <v>OK</v>
      </c>
      <c r="Y138" s="6" t="str">
        <f t="shared" si="22"/>
        <v>OK</v>
      </c>
      <c r="Z138" s="6" t="str">
        <f t="shared" si="14"/>
        <v>OK</v>
      </c>
      <c r="AA138" s="6" t="str">
        <f t="shared" si="23"/>
        <v>OK</v>
      </c>
      <c r="AB138" s="7">
        <f t="shared" si="15"/>
        <v>0</v>
      </c>
    </row>
    <row r="139" spans="1:28" ht="24" customHeight="1">
      <c r="A139" s="35" t="s">
        <v>384</v>
      </c>
      <c r="B139" s="35" t="s">
        <v>311</v>
      </c>
      <c r="C139" s="35" t="s">
        <v>71</v>
      </c>
      <c r="D139" s="35" t="s">
        <v>312</v>
      </c>
      <c r="E139" s="36" t="s">
        <v>164</v>
      </c>
      <c r="F139" s="37">
        <v>1.74</v>
      </c>
      <c r="G139" s="38">
        <v>28.36</v>
      </c>
      <c r="H139" s="39" t="s">
        <v>26</v>
      </c>
      <c r="I139" s="38">
        <f>TRUNC(TRUNC(G139 * K7, 2) + G139, 2)</f>
        <v>34.64</v>
      </c>
      <c r="J139" s="38">
        <f t="shared" si="24"/>
        <v>60.27</v>
      </c>
      <c r="K139" s="39">
        <f>J139 / K6</f>
        <v>1.6752360442886714E-5</v>
      </c>
      <c r="L139" s="35" t="s">
        <v>384</v>
      </c>
      <c r="M139" s="35" t="s">
        <v>311</v>
      </c>
      <c r="N139" s="35" t="s">
        <v>71</v>
      </c>
      <c r="O139" s="35" t="s">
        <v>312</v>
      </c>
      <c r="P139" s="36" t="s">
        <v>164</v>
      </c>
      <c r="Q139" s="37">
        <v>1.74</v>
      </c>
      <c r="R139" s="25"/>
      <c r="S139" s="39" t="s">
        <v>26</v>
      </c>
      <c r="T139" s="38">
        <f>TRUNC(TRUNC(R139 * V7, 2) + R139, 2)</f>
        <v>0</v>
      </c>
      <c r="U139" s="38">
        <f t="shared" si="25"/>
        <v>0</v>
      </c>
      <c r="V139" s="39" t="e">
        <f>U139 / V6</f>
        <v>#DIV/0!</v>
      </c>
      <c r="W139" s="5" t="str">
        <f t="shared" si="20"/>
        <v>OK</v>
      </c>
      <c r="X139" s="6" t="str">
        <f t="shared" si="21"/>
        <v>OK</v>
      </c>
      <c r="Y139" s="6" t="str">
        <f t="shared" si="22"/>
        <v>OK</v>
      </c>
      <c r="Z139" s="6" t="str">
        <f t="shared" ref="Z139:Z202" si="26">IF(I139&gt;=T139,"OK","ERRO")</f>
        <v>OK</v>
      </c>
      <c r="AA139" s="6" t="str">
        <f t="shared" si="23"/>
        <v>OK</v>
      </c>
      <c r="AB139" s="7">
        <f t="shared" ref="AB139:AB202" si="27">IFERROR(U139/J139,"-")</f>
        <v>0</v>
      </c>
    </row>
    <row r="140" spans="1:28" ht="24" customHeight="1">
      <c r="A140" s="30" t="s">
        <v>385</v>
      </c>
      <c r="B140" s="30" t="s">
        <v>24</v>
      </c>
      <c r="C140" s="30"/>
      <c r="D140" s="30" t="s">
        <v>386</v>
      </c>
      <c r="E140" s="31"/>
      <c r="F140" s="32">
        <v>1</v>
      </c>
      <c r="G140" s="32" t="s">
        <v>26</v>
      </c>
      <c r="H140" s="33" t="s">
        <v>26</v>
      </c>
      <c r="I140" s="34">
        <f>J141 + J142 + J143</f>
        <v>5284.84</v>
      </c>
      <c r="J140" s="34">
        <f t="shared" si="24"/>
        <v>5284.84</v>
      </c>
      <c r="K140" s="33">
        <f>J140 / K6</f>
        <v>1.4689488064208631E-3</v>
      </c>
      <c r="L140" s="30" t="s">
        <v>385</v>
      </c>
      <c r="M140" s="30" t="s">
        <v>24</v>
      </c>
      <c r="N140" s="30"/>
      <c r="O140" s="30" t="s">
        <v>386</v>
      </c>
      <c r="P140" s="31"/>
      <c r="Q140" s="32">
        <v>1</v>
      </c>
      <c r="R140" s="24"/>
      <c r="S140" s="33" t="s">
        <v>26</v>
      </c>
      <c r="T140" s="34">
        <f>U141 + U142 + U143</f>
        <v>0</v>
      </c>
      <c r="U140" s="34">
        <f t="shared" si="25"/>
        <v>0</v>
      </c>
      <c r="V140" s="33" t="e">
        <f>U140 / V6</f>
        <v>#DIV/0!</v>
      </c>
      <c r="W140" s="5" t="str">
        <f t="shared" si="20"/>
        <v>OK</v>
      </c>
      <c r="X140" s="6" t="str">
        <f t="shared" si="21"/>
        <v>OK</v>
      </c>
      <c r="Y140" s="6" t="str">
        <f t="shared" si="22"/>
        <v>OK</v>
      </c>
      <c r="Z140" s="6" t="str">
        <f t="shared" si="26"/>
        <v>OK</v>
      </c>
      <c r="AA140" s="6" t="str">
        <f t="shared" si="23"/>
        <v>OK</v>
      </c>
      <c r="AB140" s="7">
        <f t="shared" si="27"/>
        <v>0</v>
      </c>
    </row>
    <row r="141" spans="1:28" ht="24" customHeight="1">
      <c r="A141" s="35" t="s">
        <v>387</v>
      </c>
      <c r="B141" s="35" t="s">
        <v>263</v>
      </c>
      <c r="C141" s="35" t="s">
        <v>71</v>
      </c>
      <c r="D141" s="35" t="s">
        <v>264</v>
      </c>
      <c r="E141" s="36" t="s">
        <v>164</v>
      </c>
      <c r="F141" s="37">
        <v>1.59</v>
      </c>
      <c r="G141" s="38">
        <v>89.55</v>
      </c>
      <c r="H141" s="39" t="s">
        <v>26</v>
      </c>
      <c r="I141" s="38">
        <f>TRUNC(TRUNC(G141 * K7, 2) + G141, 2)</f>
        <v>109.39</v>
      </c>
      <c r="J141" s="38">
        <f t="shared" si="24"/>
        <v>173.93</v>
      </c>
      <c r="K141" s="39">
        <f>J141 / K6</f>
        <v>4.8344749491144613E-5</v>
      </c>
      <c r="L141" s="35" t="s">
        <v>387</v>
      </c>
      <c r="M141" s="35" t="s">
        <v>263</v>
      </c>
      <c r="N141" s="35" t="s">
        <v>71</v>
      </c>
      <c r="O141" s="35" t="s">
        <v>264</v>
      </c>
      <c r="P141" s="36" t="s">
        <v>164</v>
      </c>
      <c r="Q141" s="37">
        <v>1.59</v>
      </c>
      <c r="R141" s="25"/>
      <c r="S141" s="39" t="s">
        <v>26</v>
      </c>
      <c r="T141" s="38">
        <f>TRUNC(TRUNC(R141 * V7, 2) + R141, 2)</f>
        <v>0</v>
      </c>
      <c r="U141" s="38">
        <f t="shared" si="25"/>
        <v>0</v>
      </c>
      <c r="V141" s="39" t="e">
        <f>U141 / V6</f>
        <v>#DIV/0!</v>
      </c>
      <c r="W141" s="5" t="str">
        <f t="shared" si="20"/>
        <v>OK</v>
      </c>
      <c r="X141" s="6" t="str">
        <f t="shared" si="21"/>
        <v>OK</v>
      </c>
      <c r="Y141" s="6" t="str">
        <f t="shared" si="22"/>
        <v>OK</v>
      </c>
      <c r="Z141" s="6" t="str">
        <f t="shared" si="26"/>
        <v>OK</v>
      </c>
      <c r="AA141" s="6" t="str">
        <f t="shared" si="23"/>
        <v>OK</v>
      </c>
      <c r="AB141" s="7">
        <f t="shared" si="27"/>
        <v>0</v>
      </c>
    </row>
    <row r="142" spans="1:28" ht="24" customHeight="1">
      <c r="A142" s="35" t="s">
        <v>388</v>
      </c>
      <c r="B142" s="35" t="s">
        <v>346</v>
      </c>
      <c r="C142" s="35" t="s">
        <v>71</v>
      </c>
      <c r="D142" s="35" t="s">
        <v>347</v>
      </c>
      <c r="E142" s="36" t="s">
        <v>164</v>
      </c>
      <c r="F142" s="37">
        <v>0.2</v>
      </c>
      <c r="G142" s="38">
        <v>491.13</v>
      </c>
      <c r="H142" s="39" t="s">
        <v>26</v>
      </c>
      <c r="I142" s="38">
        <f>TRUNC(TRUNC(G142 * K7, 2) + G142, 2)</f>
        <v>599.96</v>
      </c>
      <c r="J142" s="38">
        <f t="shared" si="24"/>
        <v>119.99</v>
      </c>
      <c r="K142" s="39">
        <f>J142 / K6</f>
        <v>3.3351845520855756E-5</v>
      </c>
      <c r="L142" s="35" t="s">
        <v>388</v>
      </c>
      <c r="M142" s="35" t="s">
        <v>346</v>
      </c>
      <c r="N142" s="35" t="s">
        <v>71</v>
      </c>
      <c r="O142" s="35" t="s">
        <v>347</v>
      </c>
      <c r="P142" s="36" t="s">
        <v>164</v>
      </c>
      <c r="Q142" s="37">
        <v>0.2</v>
      </c>
      <c r="R142" s="25"/>
      <c r="S142" s="39" t="s">
        <v>26</v>
      </c>
      <c r="T142" s="38">
        <f>TRUNC(TRUNC(R142 * V7, 2) + R142, 2)</f>
        <v>0</v>
      </c>
      <c r="U142" s="38">
        <f t="shared" si="25"/>
        <v>0</v>
      </c>
      <c r="V142" s="39" t="e">
        <f>U142 / V6</f>
        <v>#DIV/0!</v>
      </c>
      <c r="W142" s="5" t="str">
        <f t="shared" si="20"/>
        <v>OK</v>
      </c>
      <c r="X142" s="6" t="str">
        <f t="shared" si="21"/>
        <v>OK</v>
      </c>
      <c r="Y142" s="6" t="str">
        <f t="shared" si="22"/>
        <v>OK</v>
      </c>
      <c r="Z142" s="6" t="str">
        <f t="shared" si="26"/>
        <v>OK</v>
      </c>
      <c r="AA142" s="6" t="str">
        <f t="shared" si="23"/>
        <v>OK</v>
      </c>
      <c r="AB142" s="7">
        <f t="shared" si="27"/>
        <v>0</v>
      </c>
    </row>
    <row r="143" spans="1:28" ht="24" customHeight="1">
      <c r="A143" s="35" t="s">
        <v>389</v>
      </c>
      <c r="B143" s="35" t="s">
        <v>390</v>
      </c>
      <c r="C143" s="35" t="s">
        <v>32</v>
      </c>
      <c r="D143" s="35" t="s">
        <v>391</v>
      </c>
      <c r="E143" s="36" t="s">
        <v>34</v>
      </c>
      <c r="F143" s="37">
        <v>11</v>
      </c>
      <c r="G143" s="38">
        <v>371.42</v>
      </c>
      <c r="H143" s="39" t="s">
        <v>26</v>
      </c>
      <c r="I143" s="38">
        <f>TRUNC(TRUNC(G143 * K7, 2) + G143, 2)</f>
        <v>453.72</v>
      </c>
      <c r="J143" s="38">
        <f t="shared" si="24"/>
        <v>4990.92</v>
      </c>
      <c r="K143" s="39">
        <f>J143 / K6</f>
        <v>1.3872522114088627E-3</v>
      </c>
      <c r="L143" s="35" t="s">
        <v>389</v>
      </c>
      <c r="M143" s="35" t="s">
        <v>390</v>
      </c>
      <c r="N143" s="35" t="s">
        <v>32</v>
      </c>
      <c r="O143" s="35" t="s">
        <v>391</v>
      </c>
      <c r="P143" s="36" t="s">
        <v>34</v>
      </c>
      <c r="Q143" s="37">
        <v>11</v>
      </c>
      <c r="R143" s="25"/>
      <c r="S143" s="39" t="s">
        <v>26</v>
      </c>
      <c r="T143" s="38">
        <f>TRUNC(TRUNC(R143 * V7, 2) + R143, 2)</f>
        <v>0</v>
      </c>
      <c r="U143" s="38">
        <f t="shared" si="25"/>
        <v>0</v>
      </c>
      <c r="V143" s="39" t="e">
        <f>U143 / V6</f>
        <v>#DIV/0!</v>
      </c>
      <c r="W143" s="5" t="str">
        <f t="shared" si="20"/>
        <v>OK</v>
      </c>
      <c r="X143" s="6" t="str">
        <f t="shared" si="21"/>
        <v>OK</v>
      </c>
      <c r="Y143" s="6" t="str">
        <f t="shared" si="22"/>
        <v>OK</v>
      </c>
      <c r="Z143" s="6" t="str">
        <f t="shared" si="26"/>
        <v>OK</v>
      </c>
      <c r="AA143" s="6" t="str">
        <f t="shared" si="23"/>
        <v>OK</v>
      </c>
      <c r="AB143" s="7">
        <f t="shared" si="27"/>
        <v>0</v>
      </c>
    </row>
    <row r="144" spans="1:28" ht="24" customHeight="1">
      <c r="A144" s="30" t="s">
        <v>392</v>
      </c>
      <c r="B144" s="30" t="s">
        <v>24</v>
      </c>
      <c r="C144" s="30"/>
      <c r="D144" s="30" t="s">
        <v>393</v>
      </c>
      <c r="E144" s="31"/>
      <c r="F144" s="32">
        <v>1</v>
      </c>
      <c r="G144" s="32" t="s">
        <v>26</v>
      </c>
      <c r="H144" s="33" t="s">
        <v>26</v>
      </c>
      <c r="I144" s="34">
        <f>J145 + J149 + J162 + J164 + J166 + J172 + J175</f>
        <v>58299.73</v>
      </c>
      <c r="J144" s="34">
        <f t="shared" si="24"/>
        <v>58299.73</v>
      </c>
      <c r="K144" s="33">
        <f>J144 / K6</f>
        <v>1.6204713633366116E-2</v>
      </c>
      <c r="L144" s="30" t="s">
        <v>392</v>
      </c>
      <c r="M144" s="30" t="s">
        <v>24</v>
      </c>
      <c r="N144" s="30"/>
      <c r="O144" s="30" t="s">
        <v>393</v>
      </c>
      <c r="P144" s="31"/>
      <c r="Q144" s="32">
        <v>1</v>
      </c>
      <c r="R144" s="24"/>
      <c r="S144" s="33" t="s">
        <v>26</v>
      </c>
      <c r="T144" s="34">
        <f>U145 + U149 + U162 + U164 + U166 + U172 + U175</f>
        <v>0</v>
      </c>
      <c r="U144" s="34">
        <f t="shared" si="25"/>
        <v>0</v>
      </c>
      <c r="V144" s="33" t="e">
        <f>U144 / V6</f>
        <v>#DIV/0!</v>
      </c>
      <c r="W144" s="5" t="str">
        <f t="shared" si="20"/>
        <v>OK</v>
      </c>
      <c r="X144" s="6" t="str">
        <f t="shared" si="21"/>
        <v>OK</v>
      </c>
      <c r="Y144" s="6" t="str">
        <f t="shared" si="22"/>
        <v>OK</v>
      </c>
      <c r="Z144" s="6" t="str">
        <f t="shared" si="26"/>
        <v>OK</v>
      </c>
      <c r="AA144" s="6" t="str">
        <f t="shared" si="23"/>
        <v>OK</v>
      </c>
      <c r="AB144" s="7">
        <f t="shared" si="27"/>
        <v>0</v>
      </c>
    </row>
    <row r="145" spans="1:28" ht="24" customHeight="1">
      <c r="A145" s="30" t="s">
        <v>394</v>
      </c>
      <c r="B145" s="30" t="s">
        <v>24</v>
      </c>
      <c r="C145" s="30"/>
      <c r="D145" s="30" t="s">
        <v>395</v>
      </c>
      <c r="E145" s="31"/>
      <c r="F145" s="32">
        <v>1</v>
      </c>
      <c r="G145" s="32" t="s">
        <v>26</v>
      </c>
      <c r="H145" s="33" t="s">
        <v>26</v>
      </c>
      <c r="I145" s="34">
        <f>J146 + J147 + J148</f>
        <v>1763.8799999999999</v>
      </c>
      <c r="J145" s="34">
        <f t="shared" si="24"/>
        <v>1763.88</v>
      </c>
      <c r="K145" s="33">
        <f>J145 / K6</f>
        <v>4.9027963394722115E-4</v>
      </c>
      <c r="L145" s="30" t="s">
        <v>394</v>
      </c>
      <c r="M145" s="30" t="s">
        <v>24</v>
      </c>
      <c r="N145" s="30"/>
      <c r="O145" s="30" t="s">
        <v>395</v>
      </c>
      <c r="P145" s="31"/>
      <c r="Q145" s="32">
        <v>1</v>
      </c>
      <c r="R145" s="24"/>
      <c r="S145" s="33" t="s">
        <v>26</v>
      </c>
      <c r="T145" s="34">
        <f>U146 + U147 + U148</f>
        <v>0</v>
      </c>
      <c r="U145" s="34">
        <f t="shared" si="25"/>
        <v>0</v>
      </c>
      <c r="V145" s="33" t="e">
        <f>U145 / V6</f>
        <v>#DIV/0!</v>
      </c>
      <c r="W145" s="5" t="str">
        <f t="shared" si="20"/>
        <v>OK</v>
      </c>
      <c r="X145" s="6" t="str">
        <f t="shared" si="21"/>
        <v>OK</v>
      </c>
      <c r="Y145" s="6" t="str">
        <f t="shared" si="22"/>
        <v>OK</v>
      </c>
      <c r="Z145" s="6" t="str">
        <f t="shared" si="26"/>
        <v>OK</v>
      </c>
      <c r="AA145" s="6" t="str">
        <f t="shared" si="23"/>
        <v>OK</v>
      </c>
      <c r="AB145" s="7">
        <f t="shared" si="27"/>
        <v>0</v>
      </c>
    </row>
    <row r="146" spans="1:28" ht="24" customHeight="1">
      <c r="A146" s="35" t="s">
        <v>396</v>
      </c>
      <c r="B146" s="35" t="s">
        <v>263</v>
      </c>
      <c r="C146" s="35" t="s">
        <v>71</v>
      </c>
      <c r="D146" s="35" t="s">
        <v>264</v>
      </c>
      <c r="E146" s="36" t="s">
        <v>164</v>
      </c>
      <c r="F146" s="37">
        <v>1.32</v>
      </c>
      <c r="G146" s="38">
        <v>89.55</v>
      </c>
      <c r="H146" s="39" t="s">
        <v>26</v>
      </c>
      <c r="I146" s="38">
        <f>TRUNC(TRUNC(G146 * K7, 2) + G146, 2)</f>
        <v>109.39</v>
      </c>
      <c r="J146" s="38">
        <f t="shared" si="24"/>
        <v>144.38999999999999</v>
      </c>
      <c r="K146" s="39">
        <f>J146 / K6</f>
        <v>4.0133952619021274E-5</v>
      </c>
      <c r="L146" s="35" t="s">
        <v>396</v>
      </c>
      <c r="M146" s="35" t="s">
        <v>263</v>
      </c>
      <c r="N146" s="35" t="s">
        <v>71</v>
      </c>
      <c r="O146" s="35" t="s">
        <v>264</v>
      </c>
      <c r="P146" s="36" t="s">
        <v>164</v>
      </c>
      <c r="Q146" s="37">
        <v>1.32</v>
      </c>
      <c r="R146" s="25"/>
      <c r="S146" s="39" t="s">
        <v>26</v>
      </c>
      <c r="T146" s="38">
        <f>TRUNC(TRUNC(R146 * V7, 2) + R146, 2)</f>
        <v>0</v>
      </c>
      <c r="U146" s="38">
        <f t="shared" si="25"/>
        <v>0</v>
      </c>
      <c r="V146" s="39" t="e">
        <f>U146 / V6</f>
        <v>#DIV/0!</v>
      </c>
      <c r="W146" s="5" t="str">
        <f t="shared" si="20"/>
        <v>OK</v>
      </c>
      <c r="X146" s="6" t="str">
        <f t="shared" si="21"/>
        <v>OK</v>
      </c>
      <c r="Y146" s="6" t="str">
        <f t="shared" si="22"/>
        <v>OK</v>
      </c>
      <c r="Z146" s="6" t="str">
        <f t="shared" si="26"/>
        <v>OK</v>
      </c>
      <c r="AA146" s="6" t="str">
        <f t="shared" si="23"/>
        <v>OK</v>
      </c>
      <c r="AB146" s="7">
        <f t="shared" si="27"/>
        <v>0</v>
      </c>
    </row>
    <row r="147" spans="1:28" ht="24" customHeight="1">
      <c r="A147" s="35" t="s">
        <v>397</v>
      </c>
      <c r="B147" s="35" t="s">
        <v>398</v>
      </c>
      <c r="C147" s="35" t="s">
        <v>32</v>
      </c>
      <c r="D147" s="35" t="s">
        <v>399</v>
      </c>
      <c r="E147" s="36" t="s">
        <v>59</v>
      </c>
      <c r="F147" s="37">
        <v>30</v>
      </c>
      <c r="G147" s="38">
        <v>43.51</v>
      </c>
      <c r="H147" s="39" t="s">
        <v>26</v>
      </c>
      <c r="I147" s="38">
        <f>TRUNC(TRUNC(G147 * K7, 2) + G147, 2)</f>
        <v>53.15</v>
      </c>
      <c r="J147" s="38">
        <f t="shared" si="24"/>
        <v>1594.5</v>
      </c>
      <c r="K147" s="39">
        <f>J147 / K6</f>
        <v>4.4319958065675897E-4</v>
      </c>
      <c r="L147" s="35" t="s">
        <v>397</v>
      </c>
      <c r="M147" s="35" t="s">
        <v>398</v>
      </c>
      <c r="N147" s="35" t="s">
        <v>32</v>
      </c>
      <c r="O147" s="35" t="s">
        <v>399</v>
      </c>
      <c r="P147" s="36" t="s">
        <v>59</v>
      </c>
      <c r="Q147" s="37">
        <v>30</v>
      </c>
      <c r="R147" s="25"/>
      <c r="S147" s="39" t="s">
        <v>26</v>
      </c>
      <c r="T147" s="38">
        <f>TRUNC(TRUNC(R147 * V7, 2) + R147, 2)</f>
        <v>0</v>
      </c>
      <c r="U147" s="38">
        <f t="shared" si="25"/>
        <v>0</v>
      </c>
      <c r="V147" s="39" t="e">
        <f>U147 / V6</f>
        <v>#DIV/0!</v>
      </c>
      <c r="W147" s="5" t="str">
        <f t="shared" si="20"/>
        <v>OK</v>
      </c>
      <c r="X147" s="6" t="str">
        <f t="shared" si="21"/>
        <v>OK</v>
      </c>
      <c r="Y147" s="6" t="str">
        <f t="shared" si="22"/>
        <v>OK</v>
      </c>
      <c r="Z147" s="6" t="str">
        <f t="shared" si="26"/>
        <v>OK</v>
      </c>
      <c r="AA147" s="6" t="str">
        <f t="shared" si="23"/>
        <v>OK</v>
      </c>
      <c r="AB147" s="7">
        <f t="shared" si="27"/>
        <v>0</v>
      </c>
    </row>
    <row r="148" spans="1:28" ht="24" customHeight="1">
      <c r="A148" s="35" t="s">
        <v>400</v>
      </c>
      <c r="B148" s="35" t="s">
        <v>401</v>
      </c>
      <c r="C148" s="35" t="s">
        <v>32</v>
      </c>
      <c r="D148" s="35" t="s">
        <v>402</v>
      </c>
      <c r="E148" s="36" t="s">
        <v>34</v>
      </c>
      <c r="F148" s="37">
        <v>1</v>
      </c>
      <c r="G148" s="38">
        <v>20.46</v>
      </c>
      <c r="H148" s="39" t="s">
        <v>26</v>
      </c>
      <c r="I148" s="38">
        <f>TRUNC(TRUNC(G148 * K7, 2) + G148, 2)</f>
        <v>24.99</v>
      </c>
      <c r="J148" s="38">
        <f t="shared" si="24"/>
        <v>24.99</v>
      </c>
      <c r="K148" s="39">
        <f>J148 / K6</f>
        <v>6.9461006714408314E-6</v>
      </c>
      <c r="L148" s="35" t="s">
        <v>400</v>
      </c>
      <c r="M148" s="35" t="s">
        <v>401</v>
      </c>
      <c r="N148" s="35" t="s">
        <v>32</v>
      </c>
      <c r="O148" s="35" t="s">
        <v>402</v>
      </c>
      <c r="P148" s="36" t="s">
        <v>34</v>
      </c>
      <c r="Q148" s="37">
        <v>1</v>
      </c>
      <c r="R148" s="25"/>
      <c r="S148" s="39" t="s">
        <v>26</v>
      </c>
      <c r="T148" s="38">
        <f>TRUNC(TRUNC(R148 * V7, 2) + R148, 2)</f>
        <v>0</v>
      </c>
      <c r="U148" s="38">
        <f t="shared" si="25"/>
        <v>0</v>
      </c>
      <c r="V148" s="39" t="e">
        <f>U148 / V6</f>
        <v>#DIV/0!</v>
      </c>
      <c r="W148" s="5" t="str">
        <f t="shared" si="20"/>
        <v>OK</v>
      </c>
      <c r="X148" s="6" t="str">
        <f t="shared" si="21"/>
        <v>OK</v>
      </c>
      <c r="Y148" s="6" t="str">
        <f t="shared" si="22"/>
        <v>OK</v>
      </c>
      <c r="Z148" s="6" t="str">
        <f t="shared" si="26"/>
        <v>OK</v>
      </c>
      <c r="AA148" s="6" t="str">
        <f t="shared" si="23"/>
        <v>OK</v>
      </c>
      <c r="AB148" s="7">
        <f t="shared" si="27"/>
        <v>0</v>
      </c>
    </row>
    <row r="149" spans="1:28" ht="24" customHeight="1">
      <c r="A149" s="30" t="s">
        <v>403</v>
      </c>
      <c r="B149" s="30" t="s">
        <v>24</v>
      </c>
      <c r="C149" s="30"/>
      <c r="D149" s="30" t="s">
        <v>404</v>
      </c>
      <c r="E149" s="31"/>
      <c r="F149" s="32">
        <v>1</v>
      </c>
      <c r="G149" s="32" t="s">
        <v>26</v>
      </c>
      <c r="H149" s="33" t="s">
        <v>26</v>
      </c>
      <c r="I149" s="34">
        <f>J150 + J151 + J152 + J153 + J154 + J155 + J156 + J157 + J158 + J159 + J160 + J161</f>
        <v>4321.59</v>
      </c>
      <c r="J149" s="34">
        <f t="shared" si="24"/>
        <v>4321.59</v>
      </c>
      <c r="K149" s="33">
        <f>J149 / K6</f>
        <v>1.2012084514082426E-3</v>
      </c>
      <c r="L149" s="30" t="s">
        <v>403</v>
      </c>
      <c r="M149" s="30" t="s">
        <v>24</v>
      </c>
      <c r="N149" s="30"/>
      <c r="O149" s="30" t="s">
        <v>404</v>
      </c>
      <c r="P149" s="31"/>
      <c r="Q149" s="32">
        <v>1</v>
      </c>
      <c r="R149" s="24"/>
      <c r="S149" s="33" t="s">
        <v>26</v>
      </c>
      <c r="T149" s="34">
        <f>U150 + U151 + U152 + U153 + U154 + U155 + U156 + U157 + U158 + U159 + U160 + U161</f>
        <v>0</v>
      </c>
      <c r="U149" s="34">
        <f t="shared" si="25"/>
        <v>0</v>
      </c>
      <c r="V149" s="33" t="e">
        <f>U149 / V6</f>
        <v>#DIV/0!</v>
      </c>
      <c r="W149" s="5" t="str">
        <f t="shared" si="20"/>
        <v>OK</v>
      </c>
      <c r="X149" s="6" t="str">
        <f t="shared" si="21"/>
        <v>OK</v>
      </c>
      <c r="Y149" s="6" t="str">
        <f t="shared" si="22"/>
        <v>OK</v>
      </c>
      <c r="Z149" s="6" t="str">
        <f t="shared" si="26"/>
        <v>OK</v>
      </c>
      <c r="AA149" s="6" t="str">
        <f t="shared" si="23"/>
        <v>OK</v>
      </c>
      <c r="AB149" s="7">
        <f t="shared" si="27"/>
        <v>0</v>
      </c>
    </row>
    <row r="150" spans="1:28" ht="24" customHeight="1">
      <c r="A150" s="35" t="s">
        <v>405</v>
      </c>
      <c r="B150" s="35" t="s">
        <v>406</v>
      </c>
      <c r="C150" s="35" t="s">
        <v>32</v>
      </c>
      <c r="D150" s="35" t="s">
        <v>407</v>
      </c>
      <c r="E150" s="36" t="s">
        <v>59</v>
      </c>
      <c r="F150" s="37">
        <v>4</v>
      </c>
      <c r="G150" s="38">
        <v>36.36</v>
      </c>
      <c r="H150" s="39" t="s">
        <v>26</v>
      </c>
      <c r="I150" s="38">
        <f>TRUNC(TRUNC(G150 * K7, 2) + G150, 2)</f>
        <v>44.41</v>
      </c>
      <c r="J150" s="38">
        <f t="shared" si="24"/>
        <v>177.64</v>
      </c>
      <c r="K150" s="39">
        <f>J150 / K6</f>
        <v>4.9375963316316501E-5</v>
      </c>
      <c r="L150" s="35" t="s">
        <v>405</v>
      </c>
      <c r="M150" s="35" t="s">
        <v>406</v>
      </c>
      <c r="N150" s="35" t="s">
        <v>32</v>
      </c>
      <c r="O150" s="35" t="s">
        <v>407</v>
      </c>
      <c r="P150" s="36" t="s">
        <v>59</v>
      </c>
      <c r="Q150" s="37">
        <v>4</v>
      </c>
      <c r="R150" s="25"/>
      <c r="S150" s="39" t="s">
        <v>26</v>
      </c>
      <c r="T150" s="38">
        <f>TRUNC(TRUNC(R150 * V7, 2) + R150, 2)</f>
        <v>0</v>
      </c>
      <c r="U150" s="38">
        <f t="shared" si="25"/>
        <v>0</v>
      </c>
      <c r="V150" s="39" t="e">
        <f>U150 / V6</f>
        <v>#DIV/0!</v>
      </c>
      <c r="W150" s="5" t="str">
        <f t="shared" si="20"/>
        <v>OK</v>
      </c>
      <c r="X150" s="6" t="str">
        <f t="shared" si="21"/>
        <v>OK</v>
      </c>
      <c r="Y150" s="6" t="str">
        <f t="shared" si="22"/>
        <v>OK</v>
      </c>
      <c r="Z150" s="6" t="str">
        <f t="shared" si="26"/>
        <v>OK</v>
      </c>
      <c r="AA150" s="6" t="str">
        <f t="shared" si="23"/>
        <v>OK</v>
      </c>
      <c r="AB150" s="7">
        <f t="shared" si="27"/>
        <v>0</v>
      </c>
    </row>
    <row r="151" spans="1:28" ht="24" customHeight="1">
      <c r="A151" s="35" t="s">
        <v>408</v>
      </c>
      <c r="B151" s="35" t="s">
        <v>409</v>
      </c>
      <c r="C151" s="35" t="s">
        <v>32</v>
      </c>
      <c r="D151" s="35" t="s">
        <v>410</v>
      </c>
      <c r="E151" s="36" t="s">
        <v>195</v>
      </c>
      <c r="F151" s="37">
        <v>13</v>
      </c>
      <c r="G151" s="38">
        <v>83.03</v>
      </c>
      <c r="H151" s="39" t="s">
        <v>26</v>
      </c>
      <c r="I151" s="38">
        <f>TRUNC(TRUNC(G151 * K7, 2) + G151, 2)</f>
        <v>101.42</v>
      </c>
      <c r="J151" s="38">
        <f t="shared" si="24"/>
        <v>1318.46</v>
      </c>
      <c r="K151" s="39">
        <f>J151 / K6</f>
        <v>3.6647282478062743E-4</v>
      </c>
      <c r="L151" s="35" t="s">
        <v>408</v>
      </c>
      <c r="M151" s="35" t="s">
        <v>409</v>
      </c>
      <c r="N151" s="35" t="s">
        <v>32</v>
      </c>
      <c r="O151" s="35" t="s">
        <v>410</v>
      </c>
      <c r="P151" s="36" t="s">
        <v>195</v>
      </c>
      <c r="Q151" s="37">
        <v>13</v>
      </c>
      <c r="R151" s="25"/>
      <c r="S151" s="39" t="s">
        <v>26</v>
      </c>
      <c r="T151" s="38">
        <f>TRUNC(TRUNC(R151 * V7, 2) + R151, 2)</f>
        <v>0</v>
      </c>
      <c r="U151" s="38">
        <f t="shared" si="25"/>
        <v>0</v>
      </c>
      <c r="V151" s="39" t="e">
        <f>U151 / V6</f>
        <v>#DIV/0!</v>
      </c>
      <c r="W151" s="5" t="str">
        <f t="shared" si="20"/>
        <v>OK</v>
      </c>
      <c r="X151" s="6" t="str">
        <f t="shared" si="21"/>
        <v>OK</v>
      </c>
      <c r="Y151" s="6" t="str">
        <f t="shared" si="22"/>
        <v>OK</v>
      </c>
      <c r="Z151" s="6" t="str">
        <f t="shared" si="26"/>
        <v>OK</v>
      </c>
      <c r="AA151" s="6" t="str">
        <f t="shared" si="23"/>
        <v>OK</v>
      </c>
      <c r="AB151" s="7">
        <f t="shared" si="27"/>
        <v>0</v>
      </c>
    </row>
    <row r="152" spans="1:28" ht="24" customHeight="1">
      <c r="A152" s="35" t="s">
        <v>411</v>
      </c>
      <c r="B152" s="35" t="s">
        <v>412</v>
      </c>
      <c r="C152" s="35" t="s">
        <v>32</v>
      </c>
      <c r="D152" s="35" t="s">
        <v>413</v>
      </c>
      <c r="E152" s="36" t="s">
        <v>34</v>
      </c>
      <c r="F152" s="37">
        <v>2</v>
      </c>
      <c r="G152" s="38">
        <v>308.3</v>
      </c>
      <c r="H152" s="39" t="s">
        <v>26</v>
      </c>
      <c r="I152" s="38">
        <f>TRUNC(TRUNC(G152 * K7, 2) + G152, 2)</f>
        <v>376.61</v>
      </c>
      <c r="J152" s="38">
        <f t="shared" si="24"/>
        <v>753.22</v>
      </c>
      <c r="K152" s="39">
        <f>J152 / K6</f>
        <v>2.0936142247869803E-4</v>
      </c>
      <c r="L152" s="35" t="s">
        <v>411</v>
      </c>
      <c r="M152" s="35" t="s">
        <v>412</v>
      </c>
      <c r="N152" s="35" t="s">
        <v>32</v>
      </c>
      <c r="O152" s="35" t="s">
        <v>413</v>
      </c>
      <c r="P152" s="36" t="s">
        <v>34</v>
      </c>
      <c r="Q152" s="37">
        <v>2</v>
      </c>
      <c r="R152" s="25"/>
      <c r="S152" s="39" t="s">
        <v>26</v>
      </c>
      <c r="T152" s="38">
        <f>TRUNC(TRUNC(R152 * V7, 2) + R152, 2)</f>
        <v>0</v>
      </c>
      <c r="U152" s="38">
        <f t="shared" si="25"/>
        <v>0</v>
      </c>
      <c r="V152" s="39" t="e">
        <f>U152 / V6</f>
        <v>#DIV/0!</v>
      </c>
      <c r="W152" s="5" t="str">
        <f t="shared" si="20"/>
        <v>OK</v>
      </c>
      <c r="X152" s="6" t="str">
        <f t="shared" si="21"/>
        <v>OK</v>
      </c>
      <c r="Y152" s="6" t="str">
        <f t="shared" si="22"/>
        <v>OK</v>
      </c>
      <c r="Z152" s="6" t="str">
        <f t="shared" si="26"/>
        <v>OK</v>
      </c>
      <c r="AA152" s="6" t="str">
        <f t="shared" si="23"/>
        <v>OK</v>
      </c>
      <c r="AB152" s="7">
        <f t="shared" si="27"/>
        <v>0</v>
      </c>
    </row>
    <row r="153" spans="1:28" ht="24" customHeight="1">
      <c r="A153" s="35" t="s">
        <v>414</v>
      </c>
      <c r="B153" s="35" t="s">
        <v>415</v>
      </c>
      <c r="C153" s="35" t="s">
        <v>32</v>
      </c>
      <c r="D153" s="35" t="s">
        <v>416</v>
      </c>
      <c r="E153" s="36" t="s">
        <v>59</v>
      </c>
      <c r="F153" s="37">
        <v>68</v>
      </c>
      <c r="G153" s="38">
        <v>7.3</v>
      </c>
      <c r="H153" s="39" t="s">
        <v>26</v>
      </c>
      <c r="I153" s="38">
        <f>TRUNC(TRUNC(G153 * K7, 2) + G153, 2)</f>
        <v>8.91</v>
      </c>
      <c r="J153" s="38">
        <f t="shared" si="24"/>
        <v>605.88</v>
      </c>
      <c r="K153" s="39">
        <f>J153 / K6</f>
        <v>1.6840750199330017E-4</v>
      </c>
      <c r="L153" s="35" t="s">
        <v>414</v>
      </c>
      <c r="M153" s="35" t="s">
        <v>415</v>
      </c>
      <c r="N153" s="35" t="s">
        <v>32</v>
      </c>
      <c r="O153" s="35" t="s">
        <v>416</v>
      </c>
      <c r="P153" s="36" t="s">
        <v>59</v>
      </c>
      <c r="Q153" s="37">
        <v>68</v>
      </c>
      <c r="R153" s="25"/>
      <c r="S153" s="39" t="s">
        <v>26</v>
      </c>
      <c r="T153" s="38">
        <f>TRUNC(TRUNC(R153 * V7, 2) + R153, 2)</f>
        <v>0</v>
      </c>
      <c r="U153" s="38">
        <f t="shared" si="25"/>
        <v>0</v>
      </c>
      <c r="V153" s="39" t="e">
        <f>U153 / V6</f>
        <v>#DIV/0!</v>
      </c>
      <c r="W153" s="5" t="str">
        <f t="shared" si="20"/>
        <v>OK</v>
      </c>
      <c r="X153" s="6" t="str">
        <f t="shared" si="21"/>
        <v>OK</v>
      </c>
      <c r="Y153" s="6" t="str">
        <f t="shared" si="22"/>
        <v>OK</v>
      </c>
      <c r="Z153" s="6" t="str">
        <f t="shared" si="26"/>
        <v>OK</v>
      </c>
      <c r="AA153" s="6" t="str">
        <f t="shared" si="23"/>
        <v>OK</v>
      </c>
      <c r="AB153" s="7">
        <f t="shared" si="27"/>
        <v>0</v>
      </c>
    </row>
    <row r="154" spans="1:28" ht="24" customHeight="1">
      <c r="A154" s="35" t="s">
        <v>417</v>
      </c>
      <c r="B154" s="35" t="s">
        <v>418</v>
      </c>
      <c r="C154" s="35" t="s">
        <v>71</v>
      </c>
      <c r="D154" s="35" t="s">
        <v>419</v>
      </c>
      <c r="E154" s="36" t="s">
        <v>59</v>
      </c>
      <c r="F154" s="37">
        <v>14</v>
      </c>
      <c r="G154" s="38">
        <v>11.68</v>
      </c>
      <c r="H154" s="39" t="s">
        <v>26</v>
      </c>
      <c r="I154" s="38">
        <f>TRUNC(TRUNC(G154 * K7, 2) + G154, 2)</f>
        <v>14.26</v>
      </c>
      <c r="J154" s="38">
        <f t="shared" si="24"/>
        <v>199.64</v>
      </c>
      <c r="K154" s="39">
        <f>J154 / K6</f>
        <v>5.5490977913023114E-5</v>
      </c>
      <c r="L154" s="35" t="s">
        <v>417</v>
      </c>
      <c r="M154" s="35" t="s">
        <v>418</v>
      </c>
      <c r="N154" s="35" t="s">
        <v>71</v>
      </c>
      <c r="O154" s="35" t="s">
        <v>419</v>
      </c>
      <c r="P154" s="36" t="s">
        <v>59</v>
      </c>
      <c r="Q154" s="37">
        <v>14</v>
      </c>
      <c r="R154" s="25"/>
      <c r="S154" s="39" t="s">
        <v>26</v>
      </c>
      <c r="T154" s="38">
        <f>TRUNC(TRUNC(R154 * V7, 2) + R154, 2)</f>
        <v>0</v>
      </c>
      <c r="U154" s="38">
        <f t="shared" si="25"/>
        <v>0</v>
      </c>
      <c r="V154" s="39" t="e">
        <f>U154 / V6</f>
        <v>#DIV/0!</v>
      </c>
      <c r="W154" s="5" t="str">
        <f t="shared" si="20"/>
        <v>OK</v>
      </c>
      <c r="X154" s="6" t="str">
        <f t="shared" si="21"/>
        <v>OK</v>
      </c>
      <c r="Y154" s="6" t="str">
        <f t="shared" si="22"/>
        <v>OK</v>
      </c>
      <c r="Z154" s="6" t="str">
        <f t="shared" si="26"/>
        <v>OK</v>
      </c>
      <c r="AA154" s="6" t="str">
        <f t="shared" si="23"/>
        <v>OK</v>
      </c>
      <c r="AB154" s="7">
        <f t="shared" si="27"/>
        <v>0</v>
      </c>
    </row>
    <row r="155" spans="1:28" ht="24" customHeight="1">
      <c r="A155" s="35" t="s">
        <v>420</v>
      </c>
      <c r="B155" s="35" t="s">
        <v>421</v>
      </c>
      <c r="C155" s="35" t="s">
        <v>32</v>
      </c>
      <c r="D155" s="35" t="s">
        <v>422</v>
      </c>
      <c r="E155" s="36" t="s">
        <v>34</v>
      </c>
      <c r="F155" s="37">
        <v>3</v>
      </c>
      <c r="G155" s="38">
        <v>207.4</v>
      </c>
      <c r="H155" s="39" t="s">
        <v>26</v>
      </c>
      <c r="I155" s="38">
        <f>TRUNC(TRUNC(G155 * K7, 2) + G155, 2)</f>
        <v>253.35</v>
      </c>
      <c r="J155" s="38">
        <f t="shared" si="24"/>
        <v>760.05</v>
      </c>
      <c r="K155" s="39">
        <f>J155 / K6</f>
        <v>2.1125985655576646E-4</v>
      </c>
      <c r="L155" s="35" t="s">
        <v>420</v>
      </c>
      <c r="M155" s="35" t="s">
        <v>421</v>
      </c>
      <c r="N155" s="35" t="s">
        <v>32</v>
      </c>
      <c r="O155" s="35" t="s">
        <v>422</v>
      </c>
      <c r="P155" s="36" t="s">
        <v>34</v>
      </c>
      <c r="Q155" s="37">
        <v>3</v>
      </c>
      <c r="R155" s="25"/>
      <c r="S155" s="39" t="s">
        <v>26</v>
      </c>
      <c r="T155" s="38">
        <f>TRUNC(TRUNC(R155 * V7, 2) + R155, 2)</f>
        <v>0</v>
      </c>
      <c r="U155" s="38">
        <f t="shared" si="25"/>
        <v>0</v>
      </c>
      <c r="V155" s="39" t="e">
        <f>U155 / V6</f>
        <v>#DIV/0!</v>
      </c>
      <c r="W155" s="5" t="str">
        <f t="shared" si="20"/>
        <v>OK</v>
      </c>
      <c r="X155" s="6" t="str">
        <f t="shared" si="21"/>
        <v>OK</v>
      </c>
      <c r="Y155" s="6" t="str">
        <f t="shared" si="22"/>
        <v>OK</v>
      </c>
      <c r="Z155" s="6" t="str">
        <f t="shared" si="26"/>
        <v>OK</v>
      </c>
      <c r="AA155" s="6" t="str">
        <f t="shared" si="23"/>
        <v>OK</v>
      </c>
      <c r="AB155" s="7">
        <f t="shared" si="27"/>
        <v>0</v>
      </c>
    </row>
    <row r="156" spans="1:28" ht="24" customHeight="1">
      <c r="A156" s="35" t="s">
        <v>423</v>
      </c>
      <c r="B156" s="35" t="s">
        <v>424</v>
      </c>
      <c r="C156" s="35" t="s">
        <v>32</v>
      </c>
      <c r="D156" s="35" t="s">
        <v>425</v>
      </c>
      <c r="E156" s="36" t="s">
        <v>59</v>
      </c>
      <c r="F156" s="37">
        <v>35</v>
      </c>
      <c r="G156" s="38">
        <v>3.98</v>
      </c>
      <c r="H156" s="39" t="s">
        <v>26</v>
      </c>
      <c r="I156" s="38">
        <f>TRUNC(TRUNC(G156 * K7, 2) + G156, 2)</f>
        <v>4.8600000000000003</v>
      </c>
      <c r="J156" s="38">
        <f t="shared" si="24"/>
        <v>170.1</v>
      </c>
      <c r="K156" s="39">
        <f>J156 / K6</f>
        <v>4.7280181040899782E-5</v>
      </c>
      <c r="L156" s="35" t="s">
        <v>423</v>
      </c>
      <c r="M156" s="35" t="s">
        <v>424</v>
      </c>
      <c r="N156" s="35" t="s">
        <v>32</v>
      </c>
      <c r="O156" s="35" t="s">
        <v>425</v>
      </c>
      <c r="P156" s="36" t="s">
        <v>59</v>
      </c>
      <c r="Q156" s="37">
        <v>35</v>
      </c>
      <c r="R156" s="25"/>
      <c r="S156" s="39" t="s">
        <v>26</v>
      </c>
      <c r="T156" s="38">
        <f>TRUNC(TRUNC(R156 * V7, 2) + R156, 2)</f>
        <v>0</v>
      </c>
      <c r="U156" s="38">
        <f t="shared" si="25"/>
        <v>0</v>
      </c>
      <c r="V156" s="39" t="e">
        <f>U156 / V6</f>
        <v>#DIV/0!</v>
      </c>
      <c r="W156" s="5" t="str">
        <f t="shared" si="20"/>
        <v>OK</v>
      </c>
      <c r="X156" s="6" t="str">
        <f t="shared" si="21"/>
        <v>OK</v>
      </c>
      <c r="Y156" s="6" t="str">
        <f t="shared" si="22"/>
        <v>OK</v>
      </c>
      <c r="Z156" s="6" t="str">
        <f t="shared" si="26"/>
        <v>OK</v>
      </c>
      <c r="AA156" s="6" t="str">
        <f t="shared" si="23"/>
        <v>OK</v>
      </c>
      <c r="AB156" s="7">
        <f t="shared" si="27"/>
        <v>0</v>
      </c>
    </row>
    <row r="157" spans="1:28" ht="24" customHeight="1">
      <c r="A157" s="35" t="s">
        <v>426</v>
      </c>
      <c r="B157" s="35" t="s">
        <v>427</v>
      </c>
      <c r="C157" s="35" t="s">
        <v>32</v>
      </c>
      <c r="D157" s="35" t="s">
        <v>428</v>
      </c>
      <c r="E157" s="36" t="s">
        <v>59</v>
      </c>
      <c r="F157" s="37">
        <v>42</v>
      </c>
      <c r="G157" s="38">
        <v>0.98</v>
      </c>
      <c r="H157" s="39" t="s">
        <v>26</v>
      </c>
      <c r="I157" s="38">
        <f>TRUNC(TRUNC(G157 * K7, 2) + G157, 2)</f>
        <v>1.19</v>
      </c>
      <c r="J157" s="38">
        <f t="shared" si="24"/>
        <v>49.98</v>
      </c>
      <c r="K157" s="39">
        <f>J157 / K6</f>
        <v>1.3892201342881663E-5</v>
      </c>
      <c r="L157" s="35" t="s">
        <v>426</v>
      </c>
      <c r="M157" s="35" t="s">
        <v>427</v>
      </c>
      <c r="N157" s="35" t="s">
        <v>32</v>
      </c>
      <c r="O157" s="35" t="s">
        <v>428</v>
      </c>
      <c r="P157" s="36" t="s">
        <v>59</v>
      </c>
      <c r="Q157" s="37">
        <v>42</v>
      </c>
      <c r="R157" s="25"/>
      <c r="S157" s="39" t="s">
        <v>26</v>
      </c>
      <c r="T157" s="38">
        <f>TRUNC(TRUNC(R157 * V7, 2) + R157, 2)</f>
        <v>0</v>
      </c>
      <c r="U157" s="38">
        <f t="shared" si="25"/>
        <v>0</v>
      </c>
      <c r="V157" s="39" t="e">
        <f>U157 / V6</f>
        <v>#DIV/0!</v>
      </c>
      <c r="W157" s="5" t="str">
        <f t="shared" si="20"/>
        <v>OK</v>
      </c>
      <c r="X157" s="6" t="str">
        <f t="shared" si="21"/>
        <v>OK</v>
      </c>
      <c r="Y157" s="6" t="str">
        <f t="shared" si="22"/>
        <v>OK</v>
      </c>
      <c r="Z157" s="6" t="str">
        <f t="shared" si="26"/>
        <v>OK</v>
      </c>
      <c r="AA157" s="6" t="str">
        <f t="shared" si="23"/>
        <v>OK</v>
      </c>
      <c r="AB157" s="7">
        <f t="shared" si="27"/>
        <v>0</v>
      </c>
    </row>
    <row r="158" spans="1:28" ht="24" customHeight="1">
      <c r="A158" s="35" t="s">
        <v>429</v>
      </c>
      <c r="B158" s="35" t="s">
        <v>430</v>
      </c>
      <c r="C158" s="35" t="s">
        <v>32</v>
      </c>
      <c r="D158" s="35" t="s">
        <v>431</v>
      </c>
      <c r="E158" s="36" t="s">
        <v>53</v>
      </c>
      <c r="F158" s="37">
        <v>2</v>
      </c>
      <c r="G158" s="38">
        <v>5.93</v>
      </c>
      <c r="H158" s="39" t="s">
        <v>26</v>
      </c>
      <c r="I158" s="38">
        <f>TRUNC(TRUNC(G158 * K7, 2) + G158, 2)</f>
        <v>7.24</v>
      </c>
      <c r="J158" s="38">
        <f t="shared" si="24"/>
        <v>14.48</v>
      </c>
      <c r="K158" s="39">
        <f>J158 / K6</f>
        <v>4.0247914254687172E-6</v>
      </c>
      <c r="L158" s="35" t="s">
        <v>429</v>
      </c>
      <c r="M158" s="35" t="s">
        <v>430</v>
      </c>
      <c r="N158" s="35" t="s">
        <v>32</v>
      </c>
      <c r="O158" s="35" t="s">
        <v>431</v>
      </c>
      <c r="P158" s="36" t="s">
        <v>53</v>
      </c>
      <c r="Q158" s="37">
        <v>2</v>
      </c>
      <c r="R158" s="25"/>
      <c r="S158" s="39" t="s">
        <v>26</v>
      </c>
      <c r="T158" s="38">
        <f>TRUNC(TRUNC(R158 * V7, 2) + R158, 2)</f>
        <v>0</v>
      </c>
      <c r="U158" s="38">
        <f t="shared" si="25"/>
        <v>0</v>
      </c>
      <c r="V158" s="39" t="e">
        <f>U158 / V6</f>
        <v>#DIV/0!</v>
      </c>
      <c r="W158" s="5" t="str">
        <f t="shared" si="20"/>
        <v>OK</v>
      </c>
      <c r="X158" s="6" t="str">
        <f t="shared" si="21"/>
        <v>OK</v>
      </c>
      <c r="Y158" s="6" t="str">
        <f t="shared" si="22"/>
        <v>OK</v>
      </c>
      <c r="Z158" s="6" t="str">
        <f t="shared" si="26"/>
        <v>OK</v>
      </c>
      <c r="AA158" s="6" t="str">
        <f t="shared" si="23"/>
        <v>OK</v>
      </c>
      <c r="AB158" s="7">
        <f t="shared" si="27"/>
        <v>0</v>
      </c>
    </row>
    <row r="159" spans="1:28" ht="24" customHeight="1">
      <c r="A159" s="35" t="s">
        <v>432</v>
      </c>
      <c r="B159" s="35" t="s">
        <v>433</v>
      </c>
      <c r="C159" s="35" t="s">
        <v>32</v>
      </c>
      <c r="D159" s="35" t="s">
        <v>434</v>
      </c>
      <c r="E159" s="36" t="s">
        <v>59</v>
      </c>
      <c r="F159" s="37">
        <v>5</v>
      </c>
      <c r="G159" s="38">
        <v>19.149999999999999</v>
      </c>
      <c r="H159" s="39" t="s">
        <v>26</v>
      </c>
      <c r="I159" s="38">
        <f>TRUNC(TRUNC(G159 * K7, 2) + G159, 2)</f>
        <v>23.39</v>
      </c>
      <c r="J159" s="38">
        <f t="shared" si="24"/>
        <v>116.95</v>
      </c>
      <c r="K159" s="39">
        <f>J159 / K6</f>
        <v>3.2506861685674484E-5</v>
      </c>
      <c r="L159" s="35" t="s">
        <v>432</v>
      </c>
      <c r="M159" s="35" t="s">
        <v>433</v>
      </c>
      <c r="N159" s="35" t="s">
        <v>32</v>
      </c>
      <c r="O159" s="35" t="s">
        <v>434</v>
      </c>
      <c r="P159" s="36" t="s">
        <v>59</v>
      </c>
      <c r="Q159" s="37">
        <v>5</v>
      </c>
      <c r="R159" s="25"/>
      <c r="S159" s="39" t="s">
        <v>26</v>
      </c>
      <c r="T159" s="38">
        <f>TRUNC(TRUNC(R159 * V7, 2) + R159, 2)</f>
        <v>0</v>
      </c>
      <c r="U159" s="38">
        <f t="shared" si="25"/>
        <v>0</v>
      </c>
      <c r="V159" s="39" t="e">
        <f>U159 / V6</f>
        <v>#DIV/0!</v>
      </c>
      <c r="W159" s="5" t="str">
        <f t="shared" si="20"/>
        <v>OK</v>
      </c>
      <c r="X159" s="6" t="str">
        <f t="shared" si="21"/>
        <v>OK</v>
      </c>
      <c r="Y159" s="6" t="str">
        <f t="shared" si="22"/>
        <v>OK</v>
      </c>
      <c r="Z159" s="6" t="str">
        <f t="shared" si="26"/>
        <v>OK</v>
      </c>
      <c r="AA159" s="6" t="str">
        <f t="shared" si="23"/>
        <v>OK</v>
      </c>
      <c r="AB159" s="7">
        <f t="shared" si="27"/>
        <v>0</v>
      </c>
    </row>
    <row r="160" spans="1:28" ht="24" customHeight="1">
      <c r="A160" s="35" t="s">
        <v>435</v>
      </c>
      <c r="B160" s="35" t="s">
        <v>436</v>
      </c>
      <c r="C160" s="35" t="s">
        <v>71</v>
      </c>
      <c r="D160" s="35" t="s">
        <v>437</v>
      </c>
      <c r="E160" s="36" t="s">
        <v>59</v>
      </c>
      <c r="F160" s="37">
        <v>1</v>
      </c>
      <c r="G160" s="38">
        <v>71.44</v>
      </c>
      <c r="H160" s="39" t="s">
        <v>26</v>
      </c>
      <c r="I160" s="38">
        <f>TRUNC(TRUNC(G160 * K7, 2) + G160, 2)</f>
        <v>87.27</v>
      </c>
      <c r="J160" s="38">
        <f t="shared" si="24"/>
        <v>87.27</v>
      </c>
      <c r="K160" s="39">
        <f>J160 / K6</f>
        <v>2.4257151084299373E-5</v>
      </c>
      <c r="L160" s="35" t="s">
        <v>435</v>
      </c>
      <c r="M160" s="35" t="s">
        <v>436</v>
      </c>
      <c r="N160" s="35" t="s">
        <v>71</v>
      </c>
      <c r="O160" s="35" t="s">
        <v>437</v>
      </c>
      <c r="P160" s="36" t="s">
        <v>59</v>
      </c>
      <c r="Q160" s="37">
        <v>1</v>
      </c>
      <c r="R160" s="25"/>
      <c r="S160" s="39" t="s">
        <v>26</v>
      </c>
      <c r="T160" s="38">
        <f>TRUNC(TRUNC(R160 * V7, 2) + R160, 2)</f>
        <v>0</v>
      </c>
      <c r="U160" s="38">
        <f t="shared" si="25"/>
        <v>0</v>
      </c>
      <c r="V160" s="39" t="e">
        <f>U160 / V6</f>
        <v>#DIV/0!</v>
      </c>
      <c r="W160" s="5" t="str">
        <f t="shared" si="20"/>
        <v>OK</v>
      </c>
      <c r="X160" s="6" t="str">
        <f t="shared" si="21"/>
        <v>OK</v>
      </c>
      <c r="Y160" s="6" t="str">
        <f t="shared" si="22"/>
        <v>OK</v>
      </c>
      <c r="Z160" s="6" t="str">
        <f t="shared" si="26"/>
        <v>OK</v>
      </c>
      <c r="AA160" s="6" t="str">
        <f t="shared" si="23"/>
        <v>OK</v>
      </c>
      <c r="AB160" s="7">
        <f t="shared" si="27"/>
        <v>0</v>
      </c>
    </row>
    <row r="161" spans="1:28" ht="24" customHeight="1">
      <c r="A161" s="35" t="s">
        <v>438</v>
      </c>
      <c r="B161" s="35" t="s">
        <v>439</v>
      </c>
      <c r="C161" s="35" t="s">
        <v>32</v>
      </c>
      <c r="D161" s="35" t="s">
        <v>440</v>
      </c>
      <c r="E161" s="36" t="s">
        <v>34</v>
      </c>
      <c r="F161" s="37">
        <v>2</v>
      </c>
      <c r="G161" s="38">
        <v>27.8</v>
      </c>
      <c r="H161" s="39" t="s">
        <v>26</v>
      </c>
      <c r="I161" s="38">
        <f>TRUNC(TRUNC(G161 * K7, 2) + G161, 2)</f>
        <v>33.96</v>
      </c>
      <c r="J161" s="38">
        <f t="shared" si="24"/>
        <v>67.92</v>
      </c>
      <c r="K161" s="39">
        <f>J161 / K6</f>
        <v>1.8878717791286967E-5</v>
      </c>
      <c r="L161" s="35" t="s">
        <v>438</v>
      </c>
      <c r="M161" s="35" t="s">
        <v>439</v>
      </c>
      <c r="N161" s="35" t="s">
        <v>32</v>
      </c>
      <c r="O161" s="35" t="s">
        <v>440</v>
      </c>
      <c r="P161" s="36" t="s">
        <v>34</v>
      </c>
      <c r="Q161" s="37">
        <v>2</v>
      </c>
      <c r="R161" s="25"/>
      <c r="S161" s="39" t="s">
        <v>26</v>
      </c>
      <c r="T161" s="38">
        <f>TRUNC(TRUNC(R161 * V7, 2) + R161, 2)</f>
        <v>0</v>
      </c>
      <c r="U161" s="38">
        <f t="shared" si="25"/>
        <v>0</v>
      </c>
      <c r="V161" s="39" t="e">
        <f>U161 / V6</f>
        <v>#DIV/0!</v>
      </c>
      <c r="W161" s="5" t="str">
        <f t="shared" si="20"/>
        <v>OK</v>
      </c>
      <c r="X161" s="6" t="str">
        <f t="shared" si="21"/>
        <v>OK</v>
      </c>
      <c r="Y161" s="6" t="str">
        <f t="shared" si="22"/>
        <v>OK</v>
      </c>
      <c r="Z161" s="6" t="str">
        <f t="shared" si="26"/>
        <v>OK</v>
      </c>
      <c r="AA161" s="6" t="str">
        <f t="shared" si="23"/>
        <v>OK</v>
      </c>
      <c r="AB161" s="7">
        <f t="shared" si="27"/>
        <v>0</v>
      </c>
    </row>
    <row r="162" spans="1:28" ht="24" customHeight="1">
      <c r="A162" s="30" t="s">
        <v>441</v>
      </c>
      <c r="B162" s="30" t="s">
        <v>24</v>
      </c>
      <c r="C162" s="30"/>
      <c r="D162" s="30" t="s">
        <v>442</v>
      </c>
      <c r="E162" s="31"/>
      <c r="F162" s="32">
        <v>1</v>
      </c>
      <c r="G162" s="32" t="s">
        <v>26</v>
      </c>
      <c r="H162" s="33" t="s">
        <v>26</v>
      </c>
      <c r="I162" s="34">
        <f>J163</f>
        <v>27932.36</v>
      </c>
      <c r="J162" s="34">
        <f t="shared" si="24"/>
        <v>27932.36</v>
      </c>
      <c r="K162" s="33">
        <f>J162 / K6</f>
        <v>7.7639449600210905E-3</v>
      </c>
      <c r="L162" s="30" t="s">
        <v>441</v>
      </c>
      <c r="M162" s="30" t="s">
        <v>24</v>
      </c>
      <c r="N162" s="30"/>
      <c r="O162" s="30" t="s">
        <v>442</v>
      </c>
      <c r="P162" s="31"/>
      <c r="Q162" s="32">
        <v>1</v>
      </c>
      <c r="R162" s="24"/>
      <c r="S162" s="33" t="s">
        <v>26</v>
      </c>
      <c r="T162" s="34">
        <f>U163</f>
        <v>0</v>
      </c>
      <c r="U162" s="34">
        <f t="shared" si="25"/>
        <v>0</v>
      </c>
      <c r="V162" s="33" t="e">
        <f>U162 / V6</f>
        <v>#DIV/0!</v>
      </c>
      <c r="W162" s="5" t="str">
        <f t="shared" ref="W162:W188" si="28">IF(D162=O162,"OK","ERRO")</f>
        <v>OK</v>
      </c>
      <c r="X162" s="6" t="str">
        <f t="shared" ref="X162:X188" si="29">IF(E162=P162,"OK","ERRO")</f>
        <v>OK</v>
      </c>
      <c r="Y162" s="6" t="str">
        <f t="shared" ref="Y162:Y188" si="30">IF(F162=Q162,"OK","ERRO")</f>
        <v>OK</v>
      </c>
      <c r="Z162" s="6" t="str">
        <f t="shared" si="26"/>
        <v>OK</v>
      </c>
      <c r="AA162" s="6" t="str">
        <f t="shared" ref="AA162:AA188" si="31">IF(S162&lt;=H162,"OK","ERRO")</f>
        <v>OK</v>
      </c>
      <c r="AB162" s="7">
        <f t="shared" si="27"/>
        <v>0</v>
      </c>
    </row>
    <row r="163" spans="1:28" ht="24" customHeight="1">
      <c r="A163" s="35" t="s">
        <v>443</v>
      </c>
      <c r="B163" s="35" t="s">
        <v>444</v>
      </c>
      <c r="C163" s="35" t="s">
        <v>32</v>
      </c>
      <c r="D163" s="35" t="s">
        <v>445</v>
      </c>
      <c r="E163" s="36" t="s">
        <v>34</v>
      </c>
      <c r="F163" s="37">
        <v>1</v>
      </c>
      <c r="G163" s="38">
        <v>22865.39</v>
      </c>
      <c r="H163" s="39" t="s">
        <v>26</v>
      </c>
      <c r="I163" s="38">
        <f>TRUNC(TRUNC(G163 * K7, 2) + G163, 2)</f>
        <v>27932.36</v>
      </c>
      <c r="J163" s="38">
        <f t="shared" si="24"/>
        <v>27932.36</v>
      </c>
      <c r="K163" s="39">
        <f>J163 / K6</f>
        <v>7.7639449600210905E-3</v>
      </c>
      <c r="L163" s="35" t="s">
        <v>443</v>
      </c>
      <c r="M163" s="35" t="s">
        <v>444</v>
      </c>
      <c r="N163" s="35" t="s">
        <v>32</v>
      </c>
      <c r="O163" s="35" t="s">
        <v>445</v>
      </c>
      <c r="P163" s="36" t="s">
        <v>34</v>
      </c>
      <c r="Q163" s="37">
        <v>1</v>
      </c>
      <c r="R163" s="25"/>
      <c r="S163" s="39" t="s">
        <v>26</v>
      </c>
      <c r="T163" s="38">
        <f>TRUNC(TRUNC(R163 * V7, 2) + R163, 2)</f>
        <v>0</v>
      </c>
      <c r="U163" s="38">
        <f t="shared" si="25"/>
        <v>0</v>
      </c>
      <c r="V163" s="39" t="e">
        <f>U163 / V6</f>
        <v>#DIV/0!</v>
      </c>
      <c r="W163" s="5" t="str">
        <f t="shared" si="28"/>
        <v>OK</v>
      </c>
      <c r="X163" s="6" t="str">
        <f t="shared" si="29"/>
        <v>OK</v>
      </c>
      <c r="Y163" s="6" t="str">
        <f t="shared" si="30"/>
        <v>OK</v>
      </c>
      <c r="Z163" s="6" t="str">
        <f t="shared" si="26"/>
        <v>OK</v>
      </c>
      <c r="AA163" s="6" t="str">
        <f t="shared" si="31"/>
        <v>OK</v>
      </c>
      <c r="AB163" s="7">
        <f t="shared" si="27"/>
        <v>0</v>
      </c>
    </row>
    <row r="164" spans="1:28" ht="24" customHeight="1">
      <c r="A164" s="30" t="s">
        <v>446</v>
      </c>
      <c r="B164" s="30" t="s">
        <v>24</v>
      </c>
      <c r="C164" s="30"/>
      <c r="D164" s="30" t="s">
        <v>447</v>
      </c>
      <c r="E164" s="31"/>
      <c r="F164" s="32">
        <v>1</v>
      </c>
      <c r="G164" s="32" t="s">
        <v>26</v>
      </c>
      <c r="H164" s="33" t="s">
        <v>26</v>
      </c>
      <c r="I164" s="34">
        <f>J165</f>
        <v>293.75</v>
      </c>
      <c r="J164" s="34">
        <f t="shared" si="24"/>
        <v>293.75</v>
      </c>
      <c r="K164" s="33">
        <f>J164 / K6</f>
        <v>8.1649342626480373E-5</v>
      </c>
      <c r="L164" s="30" t="s">
        <v>446</v>
      </c>
      <c r="M164" s="30" t="s">
        <v>24</v>
      </c>
      <c r="N164" s="30"/>
      <c r="O164" s="30" t="s">
        <v>447</v>
      </c>
      <c r="P164" s="31"/>
      <c r="Q164" s="32">
        <v>1</v>
      </c>
      <c r="R164" s="24"/>
      <c r="S164" s="33" t="s">
        <v>26</v>
      </c>
      <c r="T164" s="34">
        <f>U165</f>
        <v>0</v>
      </c>
      <c r="U164" s="34">
        <f t="shared" si="25"/>
        <v>0</v>
      </c>
      <c r="V164" s="33" t="e">
        <f>U164 / V6</f>
        <v>#DIV/0!</v>
      </c>
      <c r="W164" s="5" t="str">
        <f t="shared" si="28"/>
        <v>OK</v>
      </c>
      <c r="X164" s="6" t="str">
        <f t="shared" si="29"/>
        <v>OK</v>
      </c>
      <c r="Y164" s="6" t="str">
        <f t="shared" si="30"/>
        <v>OK</v>
      </c>
      <c r="Z164" s="6" t="str">
        <f t="shared" si="26"/>
        <v>OK</v>
      </c>
      <c r="AA164" s="6" t="str">
        <f t="shared" si="31"/>
        <v>OK</v>
      </c>
      <c r="AB164" s="7">
        <f t="shared" si="27"/>
        <v>0</v>
      </c>
    </row>
    <row r="165" spans="1:28" ht="24" customHeight="1">
      <c r="A165" s="35" t="s">
        <v>448</v>
      </c>
      <c r="B165" s="35" t="s">
        <v>449</v>
      </c>
      <c r="C165" s="35" t="s">
        <v>71</v>
      </c>
      <c r="D165" s="35" t="s">
        <v>450</v>
      </c>
      <c r="E165" s="36" t="s">
        <v>34</v>
      </c>
      <c r="F165" s="37">
        <v>5</v>
      </c>
      <c r="G165" s="38">
        <v>48.1</v>
      </c>
      <c r="H165" s="39" t="s">
        <v>26</v>
      </c>
      <c r="I165" s="38">
        <f>TRUNC(TRUNC(G165 * K7, 2) + G165, 2)</f>
        <v>58.75</v>
      </c>
      <c r="J165" s="38">
        <f t="shared" si="24"/>
        <v>293.75</v>
      </c>
      <c r="K165" s="39">
        <f>J165 / K6</f>
        <v>8.1649342626480373E-5</v>
      </c>
      <c r="L165" s="35" t="s">
        <v>448</v>
      </c>
      <c r="M165" s="35" t="s">
        <v>449</v>
      </c>
      <c r="N165" s="35" t="s">
        <v>71</v>
      </c>
      <c r="O165" s="35" t="s">
        <v>450</v>
      </c>
      <c r="P165" s="36" t="s">
        <v>34</v>
      </c>
      <c r="Q165" s="37">
        <v>5</v>
      </c>
      <c r="R165" s="25"/>
      <c r="S165" s="39" t="s">
        <v>26</v>
      </c>
      <c r="T165" s="38">
        <f>TRUNC(TRUNC(R165 * V7, 2) + R165, 2)</f>
        <v>0</v>
      </c>
      <c r="U165" s="38">
        <f t="shared" si="25"/>
        <v>0</v>
      </c>
      <c r="V165" s="39" t="e">
        <f>U165 / V6</f>
        <v>#DIV/0!</v>
      </c>
      <c r="W165" s="5" t="str">
        <f t="shared" si="28"/>
        <v>OK</v>
      </c>
      <c r="X165" s="6" t="str">
        <f t="shared" si="29"/>
        <v>OK</v>
      </c>
      <c r="Y165" s="6" t="str">
        <f t="shared" si="30"/>
        <v>OK</v>
      </c>
      <c r="Z165" s="6" t="str">
        <f t="shared" si="26"/>
        <v>OK</v>
      </c>
      <c r="AA165" s="6" t="str">
        <f t="shared" si="31"/>
        <v>OK</v>
      </c>
      <c r="AB165" s="7">
        <f t="shared" si="27"/>
        <v>0</v>
      </c>
    </row>
    <row r="166" spans="1:28" ht="24" customHeight="1">
      <c r="A166" s="30" t="s">
        <v>451</v>
      </c>
      <c r="B166" s="30" t="s">
        <v>24</v>
      </c>
      <c r="C166" s="30"/>
      <c r="D166" s="30" t="s">
        <v>452</v>
      </c>
      <c r="E166" s="31"/>
      <c r="F166" s="32">
        <v>1</v>
      </c>
      <c r="G166" s="32" t="s">
        <v>26</v>
      </c>
      <c r="H166" s="33" t="s">
        <v>26</v>
      </c>
      <c r="I166" s="34">
        <f>J167 + J168 + J169 + J170 + J171</f>
        <v>23004.1</v>
      </c>
      <c r="J166" s="34">
        <f t="shared" si="24"/>
        <v>23004.1</v>
      </c>
      <c r="K166" s="33">
        <f>J166 / K6</f>
        <v>6.3941094220044828E-3</v>
      </c>
      <c r="L166" s="30" t="s">
        <v>451</v>
      </c>
      <c r="M166" s="30" t="s">
        <v>24</v>
      </c>
      <c r="N166" s="30"/>
      <c r="O166" s="30" t="s">
        <v>452</v>
      </c>
      <c r="P166" s="31"/>
      <c r="Q166" s="32">
        <v>1</v>
      </c>
      <c r="R166" s="24"/>
      <c r="S166" s="33" t="s">
        <v>26</v>
      </c>
      <c r="T166" s="34">
        <f>U167 + U168 + U169 + U170 + U171</f>
        <v>0</v>
      </c>
      <c r="U166" s="34">
        <f t="shared" si="25"/>
        <v>0</v>
      </c>
      <c r="V166" s="33" t="e">
        <f>U166 / V6</f>
        <v>#DIV/0!</v>
      </c>
      <c r="W166" s="5" t="str">
        <f t="shared" si="28"/>
        <v>OK</v>
      </c>
      <c r="X166" s="6" t="str">
        <f t="shared" si="29"/>
        <v>OK</v>
      </c>
      <c r="Y166" s="6" t="str">
        <f t="shared" si="30"/>
        <v>OK</v>
      </c>
      <c r="Z166" s="6" t="str">
        <f t="shared" si="26"/>
        <v>OK</v>
      </c>
      <c r="AA166" s="6" t="str">
        <f t="shared" si="31"/>
        <v>OK</v>
      </c>
      <c r="AB166" s="7">
        <f t="shared" si="27"/>
        <v>0</v>
      </c>
    </row>
    <row r="167" spans="1:28" ht="24" customHeight="1">
      <c r="A167" s="35" t="s">
        <v>453</v>
      </c>
      <c r="B167" s="35" t="s">
        <v>454</v>
      </c>
      <c r="C167" s="35" t="s">
        <v>32</v>
      </c>
      <c r="D167" s="35" t="s">
        <v>455</v>
      </c>
      <c r="E167" s="36" t="s">
        <v>59</v>
      </c>
      <c r="F167" s="37">
        <v>18</v>
      </c>
      <c r="G167" s="38">
        <v>17.87</v>
      </c>
      <c r="H167" s="39" t="s">
        <v>26</v>
      </c>
      <c r="I167" s="38">
        <f>TRUNC(TRUNC(G167 * K7, 2) + G167, 2)</f>
        <v>21.82</v>
      </c>
      <c r="J167" s="38">
        <f t="shared" si="24"/>
        <v>392.76</v>
      </c>
      <c r="K167" s="39">
        <f>J167 / K6</f>
        <v>1.0916968786374955E-4</v>
      </c>
      <c r="L167" s="35" t="s">
        <v>453</v>
      </c>
      <c r="M167" s="35" t="s">
        <v>454</v>
      </c>
      <c r="N167" s="35" t="s">
        <v>32</v>
      </c>
      <c r="O167" s="35" t="s">
        <v>455</v>
      </c>
      <c r="P167" s="36" t="s">
        <v>59</v>
      </c>
      <c r="Q167" s="37">
        <v>18</v>
      </c>
      <c r="R167" s="25"/>
      <c r="S167" s="39" t="s">
        <v>26</v>
      </c>
      <c r="T167" s="38">
        <f>TRUNC(TRUNC(R167 * V7, 2) + R167, 2)</f>
        <v>0</v>
      </c>
      <c r="U167" s="38">
        <f t="shared" si="25"/>
        <v>0</v>
      </c>
      <c r="V167" s="39" t="e">
        <f>U167 / V6</f>
        <v>#DIV/0!</v>
      </c>
      <c r="W167" s="5" t="str">
        <f t="shared" si="28"/>
        <v>OK</v>
      </c>
      <c r="X167" s="6" t="str">
        <f t="shared" si="29"/>
        <v>OK</v>
      </c>
      <c r="Y167" s="6" t="str">
        <f t="shared" si="30"/>
        <v>OK</v>
      </c>
      <c r="Z167" s="6" t="str">
        <f t="shared" si="26"/>
        <v>OK</v>
      </c>
      <c r="AA167" s="6" t="str">
        <f t="shared" si="31"/>
        <v>OK</v>
      </c>
      <c r="AB167" s="7">
        <f t="shared" si="27"/>
        <v>0</v>
      </c>
    </row>
    <row r="168" spans="1:28" ht="24" customHeight="1">
      <c r="A168" s="35" t="s">
        <v>456</v>
      </c>
      <c r="B168" s="35" t="s">
        <v>457</v>
      </c>
      <c r="C168" s="35" t="s">
        <v>71</v>
      </c>
      <c r="D168" s="35" t="s">
        <v>458</v>
      </c>
      <c r="E168" s="36" t="s">
        <v>59</v>
      </c>
      <c r="F168" s="37">
        <v>18</v>
      </c>
      <c r="G168" s="38">
        <v>4.47</v>
      </c>
      <c r="H168" s="39" t="s">
        <v>26</v>
      </c>
      <c r="I168" s="38">
        <f>TRUNC(TRUNC(G168 * K7, 2) + G168, 2)</f>
        <v>5.46</v>
      </c>
      <c r="J168" s="38">
        <f t="shared" si="24"/>
        <v>98.28</v>
      </c>
      <c r="K168" s="39">
        <f>J168 / K6</f>
        <v>2.7317437934742096E-5</v>
      </c>
      <c r="L168" s="35" t="s">
        <v>456</v>
      </c>
      <c r="M168" s="35" t="s">
        <v>457</v>
      </c>
      <c r="N168" s="35" t="s">
        <v>71</v>
      </c>
      <c r="O168" s="35" t="s">
        <v>458</v>
      </c>
      <c r="P168" s="36" t="s">
        <v>59</v>
      </c>
      <c r="Q168" s="37">
        <v>18</v>
      </c>
      <c r="R168" s="25"/>
      <c r="S168" s="39" t="s">
        <v>26</v>
      </c>
      <c r="T168" s="38">
        <f>TRUNC(TRUNC(R168 * V7, 2) + R168, 2)</f>
        <v>0</v>
      </c>
      <c r="U168" s="38">
        <f t="shared" si="25"/>
        <v>0</v>
      </c>
      <c r="V168" s="39" t="e">
        <f>U168 / V6</f>
        <v>#DIV/0!</v>
      </c>
      <c r="W168" s="5" t="str">
        <f t="shared" si="28"/>
        <v>OK</v>
      </c>
      <c r="X168" s="6" t="str">
        <f t="shared" si="29"/>
        <v>OK</v>
      </c>
      <c r="Y168" s="6" t="str">
        <f t="shared" si="30"/>
        <v>OK</v>
      </c>
      <c r="Z168" s="6" t="str">
        <f t="shared" si="26"/>
        <v>OK</v>
      </c>
      <c r="AA168" s="6" t="str">
        <f t="shared" si="31"/>
        <v>OK</v>
      </c>
      <c r="AB168" s="7">
        <f t="shared" si="27"/>
        <v>0</v>
      </c>
    </row>
    <row r="169" spans="1:28" ht="24" customHeight="1">
      <c r="A169" s="35" t="s">
        <v>459</v>
      </c>
      <c r="B169" s="35" t="s">
        <v>460</v>
      </c>
      <c r="C169" s="35" t="s">
        <v>71</v>
      </c>
      <c r="D169" s="35" t="s">
        <v>461</v>
      </c>
      <c r="E169" s="36" t="s">
        <v>59</v>
      </c>
      <c r="F169" s="37">
        <v>182</v>
      </c>
      <c r="G169" s="38">
        <v>10.37</v>
      </c>
      <c r="H169" s="39" t="s">
        <v>26</v>
      </c>
      <c r="I169" s="38">
        <f>TRUNC(TRUNC(G169 * K7, 2) + G169, 2)</f>
        <v>12.66</v>
      </c>
      <c r="J169" s="38">
        <f t="shared" si="24"/>
        <v>2304.12</v>
      </c>
      <c r="K169" s="39">
        <f>J169 / K6</f>
        <v>6.4044215602562023E-4</v>
      </c>
      <c r="L169" s="35" t="s">
        <v>459</v>
      </c>
      <c r="M169" s="35" t="s">
        <v>460</v>
      </c>
      <c r="N169" s="35" t="s">
        <v>71</v>
      </c>
      <c r="O169" s="35" t="s">
        <v>461</v>
      </c>
      <c r="P169" s="36" t="s">
        <v>59</v>
      </c>
      <c r="Q169" s="37">
        <v>182</v>
      </c>
      <c r="R169" s="25"/>
      <c r="S169" s="39" t="s">
        <v>26</v>
      </c>
      <c r="T169" s="38">
        <f>TRUNC(TRUNC(R169 * V7, 2) + R169, 2)</f>
        <v>0</v>
      </c>
      <c r="U169" s="38">
        <f t="shared" si="25"/>
        <v>0</v>
      </c>
      <c r="V169" s="39" t="e">
        <f>U169 / V6</f>
        <v>#DIV/0!</v>
      </c>
      <c r="W169" s="5" t="str">
        <f t="shared" si="28"/>
        <v>OK</v>
      </c>
      <c r="X169" s="6" t="str">
        <f t="shared" si="29"/>
        <v>OK</v>
      </c>
      <c r="Y169" s="6" t="str">
        <f t="shared" si="30"/>
        <v>OK</v>
      </c>
      <c r="Z169" s="6" t="str">
        <f t="shared" si="26"/>
        <v>OK</v>
      </c>
      <c r="AA169" s="6" t="str">
        <f t="shared" si="31"/>
        <v>OK</v>
      </c>
      <c r="AB169" s="7">
        <f t="shared" si="27"/>
        <v>0</v>
      </c>
    </row>
    <row r="170" spans="1:28" ht="24" customHeight="1">
      <c r="A170" s="35" t="s">
        <v>462</v>
      </c>
      <c r="B170" s="35" t="s">
        <v>463</v>
      </c>
      <c r="C170" s="35" t="s">
        <v>71</v>
      </c>
      <c r="D170" s="35" t="s">
        <v>464</v>
      </c>
      <c r="E170" s="36" t="s">
        <v>59</v>
      </c>
      <c r="F170" s="37">
        <v>134</v>
      </c>
      <c r="G170" s="38">
        <v>7.36</v>
      </c>
      <c r="H170" s="39" t="s">
        <v>26</v>
      </c>
      <c r="I170" s="38">
        <f>TRUNC(TRUNC(G170 * K7, 2) + G170, 2)</f>
        <v>8.99</v>
      </c>
      <c r="J170" s="38">
        <f t="shared" si="24"/>
        <v>1204.6600000000001</v>
      </c>
      <c r="K170" s="39">
        <f>J170 / K6</f>
        <v>3.3484152200311776E-4</v>
      </c>
      <c r="L170" s="35" t="s">
        <v>462</v>
      </c>
      <c r="M170" s="35" t="s">
        <v>463</v>
      </c>
      <c r="N170" s="35" t="s">
        <v>71</v>
      </c>
      <c r="O170" s="35" t="s">
        <v>464</v>
      </c>
      <c r="P170" s="36" t="s">
        <v>59</v>
      </c>
      <c r="Q170" s="37">
        <v>134</v>
      </c>
      <c r="R170" s="25"/>
      <c r="S170" s="39" t="s">
        <v>26</v>
      </c>
      <c r="T170" s="38">
        <f>TRUNC(TRUNC(R170 * V7, 2) + R170, 2)</f>
        <v>0</v>
      </c>
      <c r="U170" s="38">
        <f t="shared" si="25"/>
        <v>0</v>
      </c>
      <c r="V170" s="39" t="e">
        <f>U170 / V6</f>
        <v>#DIV/0!</v>
      </c>
      <c r="W170" s="5" t="str">
        <f t="shared" si="28"/>
        <v>OK</v>
      </c>
      <c r="X170" s="6" t="str">
        <f t="shared" si="29"/>
        <v>OK</v>
      </c>
      <c r="Y170" s="6" t="str">
        <f t="shared" si="30"/>
        <v>OK</v>
      </c>
      <c r="Z170" s="6" t="str">
        <f t="shared" si="26"/>
        <v>OK</v>
      </c>
      <c r="AA170" s="6" t="str">
        <f t="shared" si="31"/>
        <v>OK</v>
      </c>
      <c r="AB170" s="7">
        <f t="shared" si="27"/>
        <v>0</v>
      </c>
    </row>
    <row r="171" spans="1:28" ht="24" customHeight="1">
      <c r="A171" s="35" t="s">
        <v>465</v>
      </c>
      <c r="B171" s="35" t="s">
        <v>466</v>
      </c>
      <c r="C171" s="35" t="s">
        <v>32</v>
      </c>
      <c r="D171" s="35" t="s">
        <v>467</v>
      </c>
      <c r="E171" s="36" t="s">
        <v>34</v>
      </c>
      <c r="F171" s="37">
        <v>6</v>
      </c>
      <c r="G171" s="38">
        <v>2592.8200000000002</v>
      </c>
      <c r="H171" s="39" t="s">
        <v>26</v>
      </c>
      <c r="I171" s="38">
        <f>TRUNC(TRUNC(G171 * K7, 2) + G171, 2)</f>
        <v>3167.38</v>
      </c>
      <c r="J171" s="38">
        <f t="shared" si="24"/>
        <v>19004.28</v>
      </c>
      <c r="K171" s="39">
        <f>J171 / K6</f>
        <v>5.2823386181772534E-3</v>
      </c>
      <c r="L171" s="35" t="s">
        <v>465</v>
      </c>
      <c r="M171" s="35" t="s">
        <v>466</v>
      </c>
      <c r="N171" s="35" t="s">
        <v>32</v>
      </c>
      <c r="O171" s="35" t="s">
        <v>467</v>
      </c>
      <c r="P171" s="36" t="s">
        <v>34</v>
      </c>
      <c r="Q171" s="37">
        <v>6</v>
      </c>
      <c r="R171" s="25"/>
      <c r="S171" s="39" t="s">
        <v>26</v>
      </c>
      <c r="T171" s="38">
        <f>TRUNC(TRUNC(R171 * V7, 2) + R171, 2)</f>
        <v>0</v>
      </c>
      <c r="U171" s="38">
        <f t="shared" si="25"/>
        <v>0</v>
      </c>
      <c r="V171" s="39" t="e">
        <f>U171 / V6</f>
        <v>#DIV/0!</v>
      </c>
      <c r="W171" s="5" t="str">
        <f t="shared" si="28"/>
        <v>OK</v>
      </c>
      <c r="X171" s="6" t="str">
        <f t="shared" si="29"/>
        <v>OK</v>
      </c>
      <c r="Y171" s="6" t="str">
        <f t="shared" si="30"/>
        <v>OK</v>
      </c>
      <c r="Z171" s="6" t="str">
        <f t="shared" si="26"/>
        <v>OK</v>
      </c>
      <c r="AA171" s="6" t="str">
        <f t="shared" si="31"/>
        <v>OK</v>
      </c>
      <c r="AB171" s="7">
        <f t="shared" si="27"/>
        <v>0</v>
      </c>
    </row>
    <row r="172" spans="1:28" ht="24" customHeight="1">
      <c r="A172" s="30" t="s">
        <v>468</v>
      </c>
      <c r="B172" s="30" t="s">
        <v>24</v>
      </c>
      <c r="C172" s="30"/>
      <c r="D172" s="30" t="s">
        <v>469</v>
      </c>
      <c r="E172" s="31"/>
      <c r="F172" s="32">
        <v>1</v>
      </c>
      <c r="G172" s="32" t="s">
        <v>26</v>
      </c>
      <c r="H172" s="33" t="s">
        <v>26</v>
      </c>
      <c r="I172" s="34">
        <f>J173 + J174</f>
        <v>168.35999999999999</v>
      </c>
      <c r="J172" s="34">
        <f t="shared" si="24"/>
        <v>168.36</v>
      </c>
      <c r="K172" s="33">
        <f>J172 / K6</f>
        <v>4.6796538977342077E-5</v>
      </c>
      <c r="L172" s="30" t="s">
        <v>468</v>
      </c>
      <c r="M172" s="30" t="s">
        <v>24</v>
      </c>
      <c r="N172" s="30"/>
      <c r="O172" s="30" t="s">
        <v>469</v>
      </c>
      <c r="P172" s="31"/>
      <c r="Q172" s="32">
        <v>1</v>
      </c>
      <c r="R172" s="24"/>
      <c r="S172" s="33" t="s">
        <v>26</v>
      </c>
      <c r="T172" s="34">
        <f>U173 + U174</f>
        <v>0</v>
      </c>
      <c r="U172" s="34">
        <f t="shared" si="25"/>
        <v>0</v>
      </c>
      <c r="V172" s="33" t="e">
        <f>U172 / V6</f>
        <v>#DIV/0!</v>
      </c>
      <c r="W172" s="5" t="str">
        <f t="shared" si="28"/>
        <v>OK</v>
      </c>
      <c r="X172" s="6" t="str">
        <f t="shared" si="29"/>
        <v>OK</v>
      </c>
      <c r="Y172" s="6" t="str">
        <f t="shared" si="30"/>
        <v>OK</v>
      </c>
      <c r="Z172" s="6" t="str">
        <f t="shared" si="26"/>
        <v>OK</v>
      </c>
      <c r="AA172" s="6" t="str">
        <f t="shared" si="31"/>
        <v>OK</v>
      </c>
      <c r="AB172" s="7">
        <f t="shared" si="27"/>
        <v>0</v>
      </c>
    </row>
    <row r="173" spans="1:28" ht="24" customHeight="1">
      <c r="A173" s="35" t="s">
        <v>470</v>
      </c>
      <c r="B173" s="35" t="s">
        <v>471</v>
      </c>
      <c r="C173" s="35" t="s">
        <v>71</v>
      </c>
      <c r="D173" s="35" t="s">
        <v>472</v>
      </c>
      <c r="E173" s="36" t="s">
        <v>34</v>
      </c>
      <c r="F173" s="37">
        <v>1</v>
      </c>
      <c r="G173" s="38">
        <v>41.67</v>
      </c>
      <c r="H173" s="39" t="s">
        <v>26</v>
      </c>
      <c r="I173" s="38">
        <f>TRUNC(TRUNC(G173 * K7, 2) + G173, 2)</f>
        <v>50.9</v>
      </c>
      <c r="J173" s="38">
        <f t="shared" si="24"/>
        <v>50.9</v>
      </c>
      <c r="K173" s="39">
        <f>J173 / K6</f>
        <v>1.4147920135107576E-5</v>
      </c>
      <c r="L173" s="35" t="s">
        <v>470</v>
      </c>
      <c r="M173" s="35" t="s">
        <v>471</v>
      </c>
      <c r="N173" s="35" t="s">
        <v>71</v>
      </c>
      <c r="O173" s="35" t="s">
        <v>472</v>
      </c>
      <c r="P173" s="36" t="s">
        <v>34</v>
      </c>
      <c r="Q173" s="37">
        <v>1</v>
      </c>
      <c r="R173" s="25"/>
      <c r="S173" s="39" t="s">
        <v>26</v>
      </c>
      <c r="T173" s="38">
        <f>TRUNC(TRUNC(R173 * V7, 2) + R173, 2)</f>
        <v>0</v>
      </c>
      <c r="U173" s="38">
        <f t="shared" si="25"/>
        <v>0</v>
      </c>
      <c r="V173" s="39" t="e">
        <f>U173 / V6</f>
        <v>#DIV/0!</v>
      </c>
      <c r="W173" s="5" t="str">
        <f t="shared" si="28"/>
        <v>OK</v>
      </c>
      <c r="X173" s="6" t="str">
        <f t="shared" si="29"/>
        <v>OK</v>
      </c>
      <c r="Y173" s="6" t="str">
        <f t="shared" si="30"/>
        <v>OK</v>
      </c>
      <c r="Z173" s="6" t="str">
        <f t="shared" si="26"/>
        <v>OK</v>
      </c>
      <c r="AA173" s="6" t="str">
        <f t="shared" si="31"/>
        <v>OK</v>
      </c>
      <c r="AB173" s="7">
        <f t="shared" si="27"/>
        <v>0</v>
      </c>
    </row>
    <row r="174" spans="1:28" ht="24" customHeight="1">
      <c r="A174" s="35" t="s">
        <v>473</v>
      </c>
      <c r="B174" s="35" t="s">
        <v>474</v>
      </c>
      <c r="C174" s="35" t="s">
        <v>71</v>
      </c>
      <c r="D174" s="35" t="s">
        <v>475</v>
      </c>
      <c r="E174" s="36" t="s">
        <v>34</v>
      </c>
      <c r="F174" s="37">
        <v>2</v>
      </c>
      <c r="G174" s="38">
        <v>48.08</v>
      </c>
      <c r="H174" s="39" t="s">
        <v>26</v>
      </c>
      <c r="I174" s="38">
        <f>TRUNC(TRUNC(G174 * K7, 2) + G174, 2)</f>
        <v>58.73</v>
      </c>
      <c r="J174" s="38">
        <f t="shared" si="24"/>
        <v>117.46</v>
      </c>
      <c r="K174" s="39">
        <f>J174 / K6</f>
        <v>3.2648618842234499E-5</v>
      </c>
      <c r="L174" s="35" t="s">
        <v>473</v>
      </c>
      <c r="M174" s="35" t="s">
        <v>474</v>
      </c>
      <c r="N174" s="35" t="s">
        <v>71</v>
      </c>
      <c r="O174" s="35" t="s">
        <v>475</v>
      </c>
      <c r="P174" s="36" t="s">
        <v>34</v>
      </c>
      <c r="Q174" s="37">
        <v>2</v>
      </c>
      <c r="R174" s="25"/>
      <c r="S174" s="39" t="s">
        <v>26</v>
      </c>
      <c r="T174" s="38">
        <f>TRUNC(TRUNC(R174 * V7, 2) + R174, 2)</f>
        <v>0</v>
      </c>
      <c r="U174" s="38">
        <f t="shared" si="25"/>
        <v>0</v>
      </c>
      <c r="V174" s="39" t="e">
        <f>U174 / V6</f>
        <v>#DIV/0!</v>
      </c>
      <c r="W174" s="5" t="str">
        <f t="shared" si="28"/>
        <v>OK</v>
      </c>
      <c r="X174" s="6" t="str">
        <f t="shared" si="29"/>
        <v>OK</v>
      </c>
      <c r="Y174" s="6" t="str">
        <f t="shared" si="30"/>
        <v>OK</v>
      </c>
      <c r="Z174" s="6" t="str">
        <f t="shared" si="26"/>
        <v>OK</v>
      </c>
      <c r="AA174" s="6" t="str">
        <f t="shared" si="31"/>
        <v>OK</v>
      </c>
      <c r="AB174" s="7">
        <f t="shared" si="27"/>
        <v>0</v>
      </c>
    </row>
    <row r="175" spans="1:28" ht="24" customHeight="1">
      <c r="A175" s="30" t="s">
        <v>476</v>
      </c>
      <c r="B175" s="30" t="s">
        <v>24</v>
      </c>
      <c r="C175" s="30"/>
      <c r="D175" s="30" t="s">
        <v>477</v>
      </c>
      <c r="E175" s="31"/>
      <c r="F175" s="32">
        <v>1</v>
      </c>
      <c r="G175" s="32" t="s">
        <v>26</v>
      </c>
      <c r="H175" s="33" t="s">
        <v>26</v>
      </c>
      <c r="I175" s="34">
        <f>J176 + J177 + J178 + J179</f>
        <v>815.69</v>
      </c>
      <c r="J175" s="34">
        <f t="shared" si="24"/>
        <v>815.69</v>
      </c>
      <c r="K175" s="33">
        <f>J175 / K6</f>
        <v>2.2672528438125541E-4</v>
      </c>
      <c r="L175" s="30" t="s">
        <v>476</v>
      </c>
      <c r="M175" s="30" t="s">
        <v>24</v>
      </c>
      <c r="N175" s="30"/>
      <c r="O175" s="30" t="s">
        <v>477</v>
      </c>
      <c r="P175" s="31"/>
      <c r="Q175" s="32">
        <v>1</v>
      </c>
      <c r="R175" s="24"/>
      <c r="S175" s="33" t="s">
        <v>26</v>
      </c>
      <c r="T175" s="34">
        <f>U176 + U177 + U178 + U179</f>
        <v>0</v>
      </c>
      <c r="U175" s="34">
        <f t="shared" si="25"/>
        <v>0</v>
      </c>
      <c r="V175" s="33" t="e">
        <f>U175 / V6</f>
        <v>#DIV/0!</v>
      </c>
      <c r="W175" s="5" t="str">
        <f t="shared" si="28"/>
        <v>OK</v>
      </c>
      <c r="X175" s="6" t="str">
        <f t="shared" si="29"/>
        <v>OK</v>
      </c>
      <c r="Y175" s="6" t="str">
        <f t="shared" si="30"/>
        <v>OK</v>
      </c>
      <c r="Z175" s="6" t="str">
        <f t="shared" si="26"/>
        <v>OK</v>
      </c>
      <c r="AA175" s="6" t="str">
        <f t="shared" si="31"/>
        <v>OK</v>
      </c>
      <c r="AB175" s="7">
        <f t="shared" si="27"/>
        <v>0</v>
      </c>
    </row>
    <row r="176" spans="1:28" ht="24" customHeight="1">
      <c r="A176" s="35" t="s">
        <v>478</v>
      </c>
      <c r="B176" s="35" t="s">
        <v>479</v>
      </c>
      <c r="C176" s="35" t="s">
        <v>71</v>
      </c>
      <c r="D176" s="35" t="s">
        <v>480</v>
      </c>
      <c r="E176" s="36" t="s">
        <v>34</v>
      </c>
      <c r="F176" s="37">
        <v>1</v>
      </c>
      <c r="G176" s="38">
        <v>20.67</v>
      </c>
      <c r="H176" s="39" t="s">
        <v>26</v>
      </c>
      <c r="I176" s="38">
        <f>TRUNC(TRUNC(G176 * K7, 2) + G176, 2)</f>
        <v>25.25</v>
      </c>
      <c r="J176" s="38">
        <f t="shared" si="24"/>
        <v>25.25</v>
      </c>
      <c r="K176" s="39">
        <f>J176 / K6</f>
        <v>7.0183690257655469E-6</v>
      </c>
      <c r="L176" s="35" t="s">
        <v>478</v>
      </c>
      <c r="M176" s="35" t="s">
        <v>479</v>
      </c>
      <c r="N176" s="35" t="s">
        <v>71</v>
      </c>
      <c r="O176" s="35" t="s">
        <v>480</v>
      </c>
      <c r="P176" s="36" t="s">
        <v>34</v>
      </c>
      <c r="Q176" s="37">
        <v>1</v>
      </c>
      <c r="R176" s="25"/>
      <c r="S176" s="39" t="s">
        <v>26</v>
      </c>
      <c r="T176" s="38">
        <f>TRUNC(TRUNC(R176 * V7, 2) + R176, 2)</f>
        <v>0</v>
      </c>
      <c r="U176" s="38">
        <f t="shared" si="25"/>
        <v>0</v>
      </c>
      <c r="V176" s="39" t="e">
        <f>U176 / V6</f>
        <v>#DIV/0!</v>
      </c>
      <c r="W176" s="5" t="str">
        <f t="shared" si="28"/>
        <v>OK</v>
      </c>
      <c r="X176" s="6" t="str">
        <f t="shared" si="29"/>
        <v>OK</v>
      </c>
      <c r="Y176" s="6" t="str">
        <f t="shared" si="30"/>
        <v>OK</v>
      </c>
      <c r="Z176" s="6" t="str">
        <f t="shared" si="26"/>
        <v>OK</v>
      </c>
      <c r="AA176" s="6" t="str">
        <f t="shared" si="31"/>
        <v>OK</v>
      </c>
      <c r="AB176" s="7">
        <f t="shared" si="27"/>
        <v>0</v>
      </c>
    </row>
    <row r="177" spans="1:28" ht="24" customHeight="1">
      <c r="A177" s="35" t="s">
        <v>481</v>
      </c>
      <c r="B177" s="35" t="s">
        <v>482</v>
      </c>
      <c r="C177" s="35" t="s">
        <v>32</v>
      </c>
      <c r="D177" s="35" t="s">
        <v>483</v>
      </c>
      <c r="E177" s="36" t="s">
        <v>34</v>
      </c>
      <c r="F177" s="37">
        <v>1</v>
      </c>
      <c r="G177" s="38">
        <v>206.56</v>
      </c>
      <c r="H177" s="39" t="s">
        <v>26</v>
      </c>
      <c r="I177" s="38">
        <f>TRUNC(TRUNC(G177 * K7, 2) + G177, 2)</f>
        <v>252.33</v>
      </c>
      <c r="J177" s="38">
        <f t="shared" si="24"/>
        <v>252.33</v>
      </c>
      <c r="K177" s="39">
        <f>J177 / K6</f>
        <v>7.0136437872135463E-5</v>
      </c>
      <c r="L177" s="35" t="s">
        <v>481</v>
      </c>
      <c r="M177" s="35" t="s">
        <v>482</v>
      </c>
      <c r="N177" s="35" t="s">
        <v>32</v>
      </c>
      <c r="O177" s="35" t="s">
        <v>483</v>
      </c>
      <c r="P177" s="36" t="s">
        <v>34</v>
      </c>
      <c r="Q177" s="37">
        <v>1</v>
      </c>
      <c r="R177" s="25"/>
      <c r="S177" s="39" t="s">
        <v>26</v>
      </c>
      <c r="T177" s="38">
        <f>TRUNC(TRUNC(R177 * V7, 2) + R177, 2)</f>
        <v>0</v>
      </c>
      <c r="U177" s="38">
        <f t="shared" si="25"/>
        <v>0</v>
      </c>
      <c r="V177" s="39" t="e">
        <f>U177 / V6</f>
        <v>#DIV/0!</v>
      </c>
      <c r="W177" s="5" t="str">
        <f t="shared" si="28"/>
        <v>OK</v>
      </c>
      <c r="X177" s="6" t="str">
        <f t="shared" si="29"/>
        <v>OK</v>
      </c>
      <c r="Y177" s="6" t="str">
        <f t="shared" si="30"/>
        <v>OK</v>
      </c>
      <c r="Z177" s="6" t="str">
        <f t="shared" si="26"/>
        <v>OK</v>
      </c>
      <c r="AA177" s="6" t="str">
        <f t="shared" si="31"/>
        <v>OK</v>
      </c>
      <c r="AB177" s="7">
        <f t="shared" si="27"/>
        <v>0</v>
      </c>
    </row>
    <row r="178" spans="1:28" ht="24" customHeight="1">
      <c r="A178" s="35" t="s">
        <v>484</v>
      </c>
      <c r="B178" s="35" t="s">
        <v>485</v>
      </c>
      <c r="C178" s="35" t="s">
        <v>32</v>
      </c>
      <c r="D178" s="35" t="s">
        <v>486</v>
      </c>
      <c r="E178" s="36" t="s">
        <v>34</v>
      </c>
      <c r="F178" s="37">
        <v>3</v>
      </c>
      <c r="G178" s="38">
        <v>54.64</v>
      </c>
      <c r="H178" s="39" t="s">
        <v>26</v>
      </c>
      <c r="I178" s="38">
        <f>TRUNC(TRUNC(G178 * K7, 2) + G178, 2)</f>
        <v>66.739999999999995</v>
      </c>
      <c r="J178" s="38">
        <f t="shared" si="24"/>
        <v>200.22</v>
      </c>
      <c r="K178" s="39">
        <f>J178 / K6</f>
        <v>5.565219193420902E-5</v>
      </c>
      <c r="L178" s="35" t="s">
        <v>484</v>
      </c>
      <c r="M178" s="35" t="s">
        <v>485</v>
      </c>
      <c r="N178" s="35" t="s">
        <v>32</v>
      </c>
      <c r="O178" s="35" t="s">
        <v>486</v>
      </c>
      <c r="P178" s="36" t="s">
        <v>34</v>
      </c>
      <c r="Q178" s="37">
        <v>3</v>
      </c>
      <c r="R178" s="25"/>
      <c r="S178" s="39" t="s">
        <v>26</v>
      </c>
      <c r="T178" s="38">
        <f>TRUNC(TRUNC(R178 * V7, 2) + R178, 2)</f>
        <v>0</v>
      </c>
      <c r="U178" s="38">
        <f t="shared" si="25"/>
        <v>0</v>
      </c>
      <c r="V178" s="39" t="e">
        <f>U178 / V6</f>
        <v>#DIV/0!</v>
      </c>
      <c r="W178" s="5" t="str">
        <f t="shared" si="28"/>
        <v>OK</v>
      </c>
      <c r="X178" s="6" t="str">
        <f t="shared" si="29"/>
        <v>OK</v>
      </c>
      <c r="Y178" s="6" t="str">
        <f t="shared" si="30"/>
        <v>OK</v>
      </c>
      <c r="Z178" s="6" t="str">
        <f t="shared" si="26"/>
        <v>OK</v>
      </c>
      <c r="AA178" s="6" t="str">
        <f t="shared" si="31"/>
        <v>OK</v>
      </c>
      <c r="AB178" s="7">
        <f t="shared" si="27"/>
        <v>0</v>
      </c>
    </row>
    <row r="179" spans="1:28" ht="24" customHeight="1">
      <c r="A179" s="35" t="s">
        <v>487</v>
      </c>
      <c r="B179" s="35" t="s">
        <v>488</v>
      </c>
      <c r="C179" s="35" t="s">
        <v>32</v>
      </c>
      <c r="D179" s="35" t="s">
        <v>489</v>
      </c>
      <c r="E179" s="36" t="s">
        <v>34</v>
      </c>
      <c r="F179" s="37">
        <v>1</v>
      </c>
      <c r="G179" s="38">
        <v>276.60000000000002</v>
      </c>
      <c r="H179" s="39" t="s">
        <v>26</v>
      </c>
      <c r="I179" s="38">
        <f>TRUNC(TRUNC(G179 * K7, 2) + G179, 2)</f>
        <v>337.89</v>
      </c>
      <c r="J179" s="38">
        <f t="shared" si="24"/>
        <v>337.89</v>
      </c>
      <c r="K179" s="39">
        <f>J179 / K6</f>
        <v>9.3918285549145369E-5</v>
      </c>
      <c r="L179" s="35" t="s">
        <v>487</v>
      </c>
      <c r="M179" s="35" t="s">
        <v>488</v>
      </c>
      <c r="N179" s="35" t="s">
        <v>32</v>
      </c>
      <c r="O179" s="35" t="s">
        <v>489</v>
      </c>
      <c r="P179" s="36" t="s">
        <v>34</v>
      </c>
      <c r="Q179" s="37">
        <v>1</v>
      </c>
      <c r="R179" s="25"/>
      <c r="S179" s="39" t="s">
        <v>26</v>
      </c>
      <c r="T179" s="38">
        <f>TRUNC(TRUNC(R179 * V7, 2) + R179, 2)</f>
        <v>0</v>
      </c>
      <c r="U179" s="38">
        <f t="shared" si="25"/>
        <v>0</v>
      </c>
      <c r="V179" s="39" t="e">
        <f>U179 / V6</f>
        <v>#DIV/0!</v>
      </c>
      <c r="W179" s="5" t="str">
        <f t="shared" si="28"/>
        <v>OK</v>
      </c>
      <c r="X179" s="6" t="str">
        <f t="shared" si="29"/>
        <v>OK</v>
      </c>
      <c r="Y179" s="6" t="str">
        <f t="shared" si="30"/>
        <v>OK</v>
      </c>
      <c r="Z179" s="6" t="str">
        <f t="shared" si="26"/>
        <v>OK</v>
      </c>
      <c r="AA179" s="6" t="str">
        <f t="shared" si="31"/>
        <v>OK</v>
      </c>
      <c r="AB179" s="7">
        <f t="shared" si="27"/>
        <v>0</v>
      </c>
    </row>
    <row r="180" spans="1:28" ht="24" customHeight="1">
      <c r="A180" s="30" t="s">
        <v>490</v>
      </c>
      <c r="B180" s="30" t="s">
        <v>24</v>
      </c>
      <c r="C180" s="30"/>
      <c r="D180" s="30" t="s">
        <v>491</v>
      </c>
      <c r="E180" s="31"/>
      <c r="F180" s="32">
        <v>1</v>
      </c>
      <c r="G180" s="32" t="s">
        <v>26</v>
      </c>
      <c r="H180" s="33" t="s">
        <v>26</v>
      </c>
      <c r="I180" s="34">
        <f>J181</f>
        <v>951.59</v>
      </c>
      <c r="J180" s="34">
        <f t="shared" si="24"/>
        <v>951.59</v>
      </c>
      <c r="K180" s="33">
        <f>J180 / K6</f>
        <v>2.6449939727636579E-4</v>
      </c>
      <c r="L180" s="30" t="s">
        <v>490</v>
      </c>
      <c r="M180" s="30" t="s">
        <v>24</v>
      </c>
      <c r="N180" s="30"/>
      <c r="O180" s="30" t="s">
        <v>491</v>
      </c>
      <c r="P180" s="31"/>
      <c r="Q180" s="32">
        <v>1</v>
      </c>
      <c r="R180" s="24"/>
      <c r="S180" s="33" t="s">
        <v>26</v>
      </c>
      <c r="T180" s="34">
        <f>U181</f>
        <v>0</v>
      </c>
      <c r="U180" s="34">
        <f t="shared" si="25"/>
        <v>0</v>
      </c>
      <c r="V180" s="33" t="e">
        <f>U180 / V6</f>
        <v>#DIV/0!</v>
      </c>
      <c r="W180" s="5" t="str">
        <f t="shared" si="28"/>
        <v>OK</v>
      </c>
      <c r="X180" s="6" t="str">
        <f t="shared" si="29"/>
        <v>OK</v>
      </c>
      <c r="Y180" s="6" t="str">
        <f t="shared" si="30"/>
        <v>OK</v>
      </c>
      <c r="Z180" s="6" t="str">
        <f t="shared" si="26"/>
        <v>OK</v>
      </c>
      <c r="AA180" s="6" t="str">
        <f t="shared" si="31"/>
        <v>OK</v>
      </c>
      <c r="AB180" s="7">
        <f t="shared" si="27"/>
        <v>0</v>
      </c>
    </row>
    <row r="181" spans="1:28" ht="24" customHeight="1">
      <c r="A181" s="30" t="s">
        <v>492</v>
      </c>
      <c r="B181" s="30" t="s">
        <v>24</v>
      </c>
      <c r="C181" s="30"/>
      <c r="D181" s="30" t="s">
        <v>493</v>
      </c>
      <c r="E181" s="31"/>
      <c r="F181" s="32">
        <v>1</v>
      </c>
      <c r="G181" s="32" t="s">
        <v>26</v>
      </c>
      <c r="H181" s="33" t="s">
        <v>26</v>
      </c>
      <c r="I181" s="34">
        <f>J182</f>
        <v>951.59</v>
      </c>
      <c r="J181" s="34">
        <f t="shared" si="24"/>
        <v>951.59</v>
      </c>
      <c r="K181" s="33">
        <f>J181 / K6</f>
        <v>2.6449939727636579E-4</v>
      </c>
      <c r="L181" s="30" t="s">
        <v>492</v>
      </c>
      <c r="M181" s="30" t="s">
        <v>24</v>
      </c>
      <c r="N181" s="30"/>
      <c r="O181" s="30" t="s">
        <v>493</v>
      </c>
      <c r="P181" s="31"/>
      <c r="Q181" s="32">
        <v>1</v>
      </c>
      <c r="R181" s="24"/>
      <c r="S181" s="33" t="s">
        <v>26</v>
      </c>
      <c r="T181" s="34">
        <f>U182</f>
        <v>0</v>
      </c>
      <c r="U181" s="34">
        <f t="shared" si="25"/>
        <v>0</v>
      </c>
      <c r="V181" s="33" t="e">
        <f>U181 / V6</f>
        <v>#DIV/0!</v>
      </c>
      <c r="W181" s="5" t="str">
        <f t="shared" si="28"/>
        <v>OK</v>
      </c>
      <c r="X181" s="6" t="str">
        <f t="shared" si="29"/>
        <v>OK</v>
      </c>
      <c r="Y181" s="6" t="str">
        <f t="shared" si="30"/>
        <v>OK</v>
      </c>
      <c r="Z181" s="6" t="str">
        <f t="shared" si="26"/>
        <v>OK</v>
      </c>
      <c r="AA181" s="6" t="str">
        <f t="shared" si="31"/>
        <v>OK</v>
      </c>
      <c r="AB181" s="7">
        <f t="shared" si="27"/>
        <v>0</v>
      </c>
    </row>
    <row r="182" spans="1:28" ht="24" customHeight="1">
      <c r="A182" s="35" t="s">
        <v>494</v>
      </c>
      <c r="B182" s="35" t="s">
        <v>495</v>
      </c>
      <c r="C182" s="35" t="s">
        <v>32</v>
      </c>
      <c r="D182" s="35" t="s">
        <v>496</v>
      </c>
      <c r="E182" s="36" t="s">
        <v>73</v>
      </c>
      <c r="F182" s="37">
        <v>48.28</v>
      </c>
      <c r="G182" s="38">
        <v>16.14</v>
      </c>
      <c r="H182" s="39" t="s">
        <v>26</v>
      </c>
      <c r="I182" s="38">
        <f>TRUNC(TRUNC(G182 * K7, 2) + G182, 2)</f>
        <v>19.71</v>
      </c>
      <c r="J182" s="38">
        <f t="shared" si="24"/>
        <v>951.59</v>
      </c>
      <c r="K182" s="39">
        <f>J182 / K6</f>
        <v>2.6449939727636579E-4</v>
      </c>
      <c r="L182" s="35" t="s">
        <v>494</v>
      </c>
      <c r="M182" s="35" t="s">
        <v>495</v>
      </c>
      <c r="N182" s="35" t="s">
        <v>32</v>
      </c>
      <c r="O182" s="35" t="s">
        <v>496</v>
      </c>
      <c r="P182" s="36" t="s">
        <v>73</v>
      </c>
      <c r="Q182" s="37">
        <v>48.28</v>
      </c>
      <c r="R182" s="25"/>
      <c r="S182" s="39" t="s">
        <v>26</v>
      </c>
      <c r="T182" s="38">
        <f>TRUNC(TRUNC(R182 * V7, 2) + R182, 2)</f>
        <v>0</v>
      </c>
      <c r="U182" s="38">
        <f t="shared" si="25"/>
        <v>0</v>
      </c>
      <c r="V182" s="39" t="e">
        <f>U182 / V6</f>
        <v>#DIV/0!</v>
      </c>
      <c r="W182" s="5" t="str">
        <f t="shared" si="28"/>
        <v>OK</v>
      </c>
      <c r="X182" s="6" t="str">
        <f t="shared" si="29"/>
        <v>OK</v>
      </c>
      <c r="Y182" s="6" t="str">
        <f t="shared" si="30"/>
        <v>OK</v>
      </c>
      <c r="Z182" s="6" t="str">
        <f t="shared" si="26"/>
        <v>OK</v>
      </c>
      <c r="AA182" s="6" t="str">
        <f t="shared" si="31"/>
        <v>OK</v>
      </c>
      <c r="AB182" s="7">
        <f t="shared" si="27"/>
        <v>0</v>
      </c>
    </row>
    <row r="183" spans="1:28" ht="24" customHeight="1">
      <c r="A183" s="30" t="s">
        <v>497</v>
      </c>
      <c r="B183" s="30" t="s">
        <v>24</v>
      </c>
      <c r="C183" s="30"/>
      <c r="D183" s="30" t="s">
        <v>498</v>
      </c>
      <c r="E183" s="31"/>
      <c r="F183" s="32">
        <v>1</v>
      </c>
      <c r="G183" s="32" t="s">
        <v>26</v>
      </c>
      <c r="H183" s="33" t="s">
        <v>26</v>
      </c>
      <c r="I183" s="34">
        <f>J184</f>
        <v>296.16000000000003</v>
      </c>
      <c r="J183" s="34">
        <f t="shared" si="24"/>
        <v>296.16000000000003</v>
      </c>
      <c r="K183" s="33">
        <f>J183 / K6</f>
        <v>8.2319214680028687E-5</v>
      </c>
      <c r="L183" s="30" t="s">
        <v>497</v>
      </c>
      <c r="M183" s="30" t="s">
        <v>24</v>
      </c>
      <c r="N183" s="30"/>
      <c r="O183" s="30" t="s">
        <v>498</v>
      </c>
      <c r="P183" s="31"/>
      <c r="Q183" s="32">
        <v>1</v>
      </c>
      <c r="R183" s="24"/>
      <c r="S183" s="33" t="s">
        <v>26</v>
      </c>
      <c r="T183" s="34">
        <f>U184</f>
        <v>0</v>
      </c>
      <c r="U183" s="34">
        <f t="shared" si="25"/>
        <v>0</v>
      </c>
      <c r="V183" s="33" t="e">
        <f>U183 / V6</f>
        <v>#DIV/0!</v>
      </c>
      <c r="W183" s="5" t="str">
        <f t="shared" si="28"/>
        <v>OK</v>
      </c>
      <c r="X183" s="6" t="str">
        <f t="shared" si="29"/>
        <v>OK</v>
      </c>
      <c r="Y183" s="6" t="str">
        <f t="shared" si="30"/>
        <v>OK</v>
      </c>
      <c r="Z183" s="6" t="str">
        <f t="shared" si="26"/>
        <v>OK</v>
      </c>
      <c r="AA183" s="6" t="str">
        <f t="shared" si="31"/>
        <v>OK</v>
      </c>
      <c r="AB183" s="7">
        <f t="shared" si="27"/>
        <v>0</v>
      </c>
    </row>
    <row r="184" spans="1:28" ht="24" customHeight="1">
      <c r="A184" s="30" t="s">
        <v>499</v>
      </c>
      <c r="B184" s="30" t="s">
        <v>24</v>
      </c>
      <c r="C184" s="30"/>
      <c r="D184" s="30" t="s">
        <v>500</v>
      </c>
      <c r="E184" s="31"/>
      <c r="F184" s="32">
        <v>1</v>
      </c>
      <c r="G184" s="32" t="s">
        <v>26</v>
      </c>
      <c r="H184" s="33" t="s">
        <v>26</v>
      </c>
      <c r="I184" s="34">
        <f>J185</f>
        <v>296.16000000000003</v>
      </c>
      <c r="J184" s="34">
        <f t="shared" si="24"/>
        <v>296.16000000000003</v>
      </c>
      <c r="K184" s="33">
        <f>J184 / K6</f>
        <v>8.2319214680028687E-5</v>
      </c>
      <c r="L184" s="30" t="s">
        <v>499</v>
      </c>
      <c r="M184" s="30" t="s">
        <v>24</v>
      </c>
      <c r="N184" s="30"/>
      <c r="O184" s="30" t="s">
        <v>500</v>
      </c>
      <c r="P184" s="31"/>
      <c r="Q184" s="32">
        <v>1</v>
      </c>
      <c r="R184" s="24"/>
      <c r="S184" s="33" t="s">
        <v>26</v>
      </c>
      <c r="T184" s="34">
        <f>U185</f>
        <v>0</v>
      </c>
      <c r="U184" s="34">
        <f t="shared" si="25"/>
        <v>0</v>
      </c>
      <c r="V184" s="33" t="e">
        <f>U184 / V6</f>
        <v>#DIV/0!</v>
      </c>
      <c r="W184" s="5" t="str">
        <f t="shared" si="28"/>
        <v>OK</v>
      </c>
      <c r="X184" s="6" t="str">
        <f t="shared" si="29"/>
        <v>OK</v>
      </c>
      <c r="Y184" s="6" t="str">
        <f t="shared" si="30"/>
        <v>OK</v>
      </c>
      <c r="Z184" s="6" t="str">
        <f t="shared" si="26"/>
        <v>OK</v>
      </c>
      <c r="AA184" s="6" t="str">
        <f t="shared" si="31"/>
        <v>OK</v>
      </c>
      <c r="AB184" s="7">
        <f t="shared" si="27"/>
        <v>0</v>
      </c>
    </row>
    <row r="185" spans="1:28" ht="24" customHeight="1">
      <c r="A185" s="35" t="s">
        <v>501</v>
      </c>
      <c r="B185" s="35" t="s">
        <v>502</v>
      </c>
      <c r="C185" s="35" t="s">
        <v>71</v>
      </c>
      <c r="D185" s="35" t="s">
        <v>503</v>
      </c>
      <c r="E185" s="36" t="s">
        <v>73</v>
      </c>
      <c r="F185" s="37">
        <v>2.57</v>
      </c>
      <c r="G185" s="38">
        <v>94.34</v>
      </c>
      <c r="H185" s="39" t="s">
        <v>26</v>
      </c>
      <c r="I185" s="38">
        <f>TRUNC(TRUNC(G185 * K7, 2) + G185, 2)</f>
        <v>115.24</v>
      </c>
      <c r="J185" s="38">
        <f t="shared" si="24"/>
        <v>296.16000000000003</v>
      </c>
      <c r="K185" s="39">
        <f>J185 / K6</f>
        <v>8.2319214680028687E-5</v>
      </c>
      <c r="L185" s="35" t="s">
        <v>501</v>
      </c>
      <c r="M185" s="35" t="s">
        <v>502</v>
      </c>
      <c r="N185" s="35" t="s">
        <v>71</v>
      </c>
      <c r="O185" s="35" t="s">
        <v>503</v>
      </c>
      <c r="P185" s="36" t="s">
        <v>73</v>
      </c>
      <c r="Q185" s="37">
        <v>2.57</v>
      </c>
      <c r="R185" s="25"/>
      <c r="S185" s="39" t="s">
        <v>26</v>
      </c>
      <c r="T185" s="38">
        <f>TRUNC(TRUNC(R185 * V7, 2) + R185, 2)</f>
        <v>0</v>
      </c>
      <c r="U185" s="38">
        <f t="shared" si="25"/>
        <v>0</v>
      </c>
      <c r="V185" s="39" t="e">
        <f>U185 / V6</f>
        <v>#DIV/0!</v>
      </c>
      <c r="W185" s="5" t="str">
        <f t="shared" si="28"/>
        <v>OK</v>
      </c>
      <c r="X185" s="6" t="str">
        <f t="shared" si="29"/>
        <v>OK</v>
      </c>
      <c r="Y185" s="6" t="str">
        <f t="shared" si="30"/>
        <v>OK</v>
      </c>
      <c r="Z185" s="6" t="str">
        <f t="shared" si="26"/>
        <v>OK</v>
      </c>
      <c r="AA185" s="6" t="str">
        <f t="shared" si="31"/>
        <v>OK</v>
      </c>
      <c r="AB185" s="7">
        <f t="shared" si="27"/>
        <v>0</v>
      </c>
    </row>
    <row r="186" spans="1:28" ht="24" customHeight="1">
      <c r="A186" s="30" t="s">
        <v>504</v>
      </c>
      <c r="B186" s="30" t="s">
        <v>24</v>
      </c>
      <c r="C186" s="30"/>
      <c r="D186" s="30" t="s">
        <v>505</v>
      </c>
      <c r="E186" s="31"/>
      <c r="F186" s="32">
        <v>1</v>
      </c>
      <c r="G186" s="32" t="s">
        <v>26</v>
      </c>
      <c r="H186" s="33" t="s">
        <v>26</v>
      </c>
      <c r="I186" s="34">
        <f>J187</f>
        <v>29.07</v>
      </c>
      <c r="J186" s="34">
        <f t="shared" si="24"/>
        <v>29.07</v>
      </c>
      <c r="K186" s="33">
        <f>J186 / K6</f>
        <v>8.0801579239209672E-6</v>
      </c>
      <c r="L186" s="30" t="s">
        <v>504</v>
      </c>
      <c r="M186" s="30" t="s">
        <v>24</v>
      </c>
      <c r="N186" s="30"/>
      <c r="O186" s="30" t="s">
        <v>505</v>
      </c>
      <c r="P186" s="31"/>
      <c r="Q186" s="32">
        <v>1</v>
      </c>
      <c r="R186" s="24"/>
      <c r="S186" s="33" t="s">
        <v>26</v>
      </c>
      <c r="T186" s="34">
        <f>U187</f>
        <v>0</v>
      </c>
      <c r="U186" s="34">
        <f t="shared" si="25"/>
        <v>0</v>
      </c>
      <c r="V186" s="33" t="e">
        <f>U186 / V6</f>
        <v>#DIV/0!</v>
      </c>
      <c r="W186" s="5" t="str">
        <f t="shared" si="28"/>
        <v>OK</v>
      </c>
      <c r="X186" s="6" t="str">
        <f t="shared" si="29"/>
        <v>OK</v>
      </c>
      <c r="Y186" s="6" t="str">
        <f t="shared" si="30"/>
        <v>OK</v>
      </c>
      <c r="Z186" s="6" t="str">
        <f t="shared" si="26"/>
        <v>OK</v>
      </c>
      <c r="AA186" s="6" t="str">
        <f t="shared" si="31"/>
        <v>OK</v>
      </c>
      <c r="AB186" s="7">
        <f t="shared" si="27"/>
        <v>0</v>
      </c>
    </row>
    <row r="187" spans="1:28" ht="24" customHeight="1">
      <c r="A187" s="30" t="s">
        <v>506</v>
      </c>
      <c r="B187" s="30" t="s">
        <v>24</v>
      </c>
      <c r="C187" s="30"/>
      <c r="D187" s="30" t="s">
        <v>507</v>
      </c>
      <c r="E187" s="31"/>
      <c r="F187" s="32">
        <v>1</v>
      </c>
      <c r="G187" s="32" t="s">
        <v>26</v>
      </c>
      <c r="H187" s="33" t="s">
        <v>26</v>
      </c>
      <c r="I187" s="34">
        <f>J188</f>
        <v>29.07</v>
      </c>
      <c r="J187" s="34">
        <f t="shared" si="24"/>
        <v>29.07</v>
      </c>
      <c r="K187" s="33">
        <f>J187 / K6</f>
        <v>8.0801579239209672E-6</v>
      </c>
      <c r="L187" s="30" t="s">
        <v>506</v>
      </c>
      <c r="M187" s="30" t="s">
        <v>24</v>
      </c>
      <c r="N187" s="30"/>
      <c r="O187" s="30" t="s">
        <v>507</v>
      </c>
      <c r="P187" s="31"/>
      <c r="Q187" s="32">
        <v>1</v>
      </c>
      <c r="R187" s="24"/>
      <c r="S187" s="33" t="s">
        <v>26</v>
      </c>
      <c r="T187" s="34">
        <f>U188</f>
        <v>0</v>
      </c>
      <c r="U187" s="34">
        <f t="shared" si="25"/>
        <v>0</v>
      </c>
      <c r="V187" s="33" t="e">
        <f>U187 / V6</f>
        <v>#DIV/0!</v>
      </c>
      <c r="W187" s="5" t="str">
        <f t="shared" si="28"/>
        <v>OK</v>
      </c>
      <c r="X187" s="6" t="str">
        <f t="shared" si="29"/>
        <v>OK</v>
      </c>
      <c r="Y187" s="6" t="str">
        <f t="shared" si="30"/>
        <v>OK</v>
      </c>
      <c r="Z187" s="6" t="str">
        <f t="shared" si="26"/>
        <v>OK</v>
      </c>
      <c r="AA187" s="6" t="str">
        <f t="shared" si="31"/>
        <v>OK</v>
      </c>
      <c r="AB187" s="7">
        <f t="shared" si="27"/>
        <v>0</v>
      </c>
    </row>
    <row r="188" spans="1:28" ht="24" customHeight="1">
      <c r="A188" s="35" t="s">
        <v>508</v>
      </c>
      <c r="B188" s="35" t="s">
        <v>509</v>
      </c>
      <c r="C188" s="35" t="s">
        <v>32</v>
      </c>
      <c r="D188" s="35" t="s">
        <v>510</v>
      </c>
      <c r="E188" s="36" t="s">
        <v>73</v>
      </c>
      <c r="F188" s="37">
        <v>1.05</v>
      </c>
      <c r="G188" s="38">
        <v>22.67</v>
      </c>
      <c r="H188" s="39" t="s">
        <v>26</v>
      </c>
      <c r="I188" s="38">
        <f>TRUNC(TRUNC(G188 * K7, 2) + G188, 2)</f>
        <v>27.69</v>
      </c>
      <c r="J188" s="38">
        <f t="shared" si="24"/>
        <v>29.07</v>
      </c>
      <c r="K188" s="39">
        <f>J188 / K6</f>
        <v>8.0801579239209672E-6</v>
      </c>
      <c r="L188" s="35" t="s">
        <v>508</v>
      </c>
      <c r="M188" s="35" t="s">
        <v>509</v>
      </c>
      <c r="N188" s="35" t="s">
        <v>32</v>
      </c>
      <c r="O188" s="35" t="s">
        <v>510</v>
      </c>
      <c r="P188" s="36" t="s">
        <v>73</v>
      </c>
      <c r="Q188" s="37">
        <v>1.05</v>
      </c>
      <c r="R188" s="25"/>
      <c r="S188" s="39" t="s">
        <v>26</v>
      </c>
      <c r="T188" s="38">
        <f>TRUNC(TRUNC(R188 * V7, 2) + R188, 2)</f>
        <v>0</v>
      </c>
      <c r="U188" s="38">
        <f t="shared" si="25"/>
        <v>0</v>
      </c>
      <c r="V188" s="39" t="e">
        <f>U188 / V6</f>
        <v>#DIV/0!</v>
      </c>
      <c r="W188" s="5" t="str">
        <f t="shared" si="28"/>
        <v>OK</v>
      </c>
      <c r="X188" s="6" t="str">
        <f t="shared" si="29"/>
        <v>OK</v>
      </c>
      <c r="Y188" s="6" t="str">
        <f t="shared" si="30"/>
        <v>OK</v>
      </c>
      <c r="Z188" s="6" t="str">
        <f t="shared" si="26"/>
        <v>OK</v>
      </c>
      <c r="AA188" s="6" t="str">
        <f t="shared" si="31"/>
        <v>OK</v>
      </c>
      <c r="AB188" s="7">
        <f t="shared" si="27"/>
        <v>0</v>
      </c>
    </row>
    <row r="189" spans="1:28">
      <c r="A189" s="30" t="s">
        <v>511</v>
      </c>
      <c r="B189" s="30" t="s">
        <v>24</v>
      </c>
      <c r="C189" s="30"/>
      <c r="D189" s="30" t="s">
        <v>512</v>
      </c>
      <c r="E189" s="31"/>
      <c r="F189" s="32">
        <v>1</v>
      </c>
      <c r="G189" s="32" t="s">
        <v>26</v>
      </c>
      <c r="H189" s="33" t="s">
        <v>26</v>
      </c>
      <c r="I189" s="34">
        <f>J190</f>
        <v>22626.25</v>
      </c>
      <c r="J189" s="34">
        <f t="shared" si="24"/>
        <v>22626.25</v>
      </c>
      <c r="K189" s="33">
        <f>J189 / K6</f>
        <v>6.289084046306047E-3</v>
      </c>
      <c r="L189" s="30" t="s">
        <v>511</v>
      </c>
      <c r="M189" s="30" t="s">
        <v>24</v>
      </c>
      <c r="N189" s="30"/>
      <c r="O189" s="30" t="s">
        <v>512</v>
      </c>
      <c r="P189" s="31"/>
      <c r="Q189" s="32">
        <v>1</v>
      </c>
      <c r="R189" s="24"/>
      <c r="S189" s="33" t="s">
        <v>26</v>
      </c>
      <c r="T189" s="34">
        <f>U190</f>
        <v>0</v>
      </c>
      <c r="U189" s="34">
        <f t="shared" si="25"/>
        <v>0</v>
      </c>
      <c r="V189" s="33" t="e">
        <f>U189 / V6</f>
        <v>#DIV/0!</v>
      </c>
      <c r="W189" s="5" t="str">
        <f t="shared" ref="W189:W203" si="32">IF(D189=O189,"OK","ERRO")</f>
        <v>OK</v>
      </c>
      <c r="X189" s="6" t="str">
        <f t="shared" ref="X189:X203" si="33">IF(E189=P189,"OK","ERRO")</f>
        <v>OK</v>
      </c>
      <c r="Y189" s="6" t="str">
        <f t="shared" ref="Y189:Y203" si="34">IF(F189=Q189,"OK","ERRO")</f>
        <v>OK</v>
      </c>
      <c r="Z189" s="6" t="str">
        <f t="shared" si="26"/>
        <v>OK</v>
      </c>
      <c r="AA189" s="6" t="str">
        <f t="shared" ref="AA189:AA203" si="35">IF(S189&lt;=H189,"OK","ERRO")</f>
        <v>OK</v>
      </c>
      <c r="AB189" s="7">
        <f t="shared" si="27"/>
        <v>0</v>
      </c>
    </row>
    <row r="190" spans="1:28">
      <c r="A190" s="30" t="s">
        <v>513</v>
      </c>
      <c r="B190" s="30" t="s">
        <v>24</v>
      </c>
      <c r="C190" s="30"/>
      <c r="D190" s="30" t="s">
        <v>514</v>
      </c>
      <c r="E190" s="31"/>
      <c r="F190" s="32">
        <v>1</v>
      </c>
      <c r="G190" s="32" t="s">
        <v>26</v>
      </c>
      <c r="H190" s="33" t="s">
        <v>26</v>
      </c>
      <c r="I190" s="34">
        <f>J191</f>
        <v>22626.25</v>
      </c>
      <c r="J190" s="34">
        <f t="shared" si="24"/>
        <v>22626.25</v>
      </c>
      <c r="K190" s="33">
        <f>J190 / K6</f>
        <v>6.289084046306047E-3</v>
      </c>
      <c r="L190" s="30" t="s">
        <v>513</v>
      </c>
      <c r="M190" s="30" t="s">
        <v>24</v>
      </c>
      <c r="N190" s="30"/>
      <c r="O190" s="30" t="s">
        <v>514</v>
      </c>
      <c r="P190" s="31"/>
      <c r="Q190" s="32">
        <v>1</v>
      </c>
      <c r="R190" s="24"/>
      <c r="S190" s="33" t="s">
        <v>26</v>
      </c>
      <c r="T190" s="34">
        <f>U191</f>
        <v>0</v>
      </c>
      <c r="U190" s="34">
        <f t="shared" si="25"/>
        <v>0</v>
      </c>
      <c r="V190" s="33" t="e">
        <f>U190 / V6</f>
        <v>#DIV/0!</v>
      </c>
      <c r="W190" s="5" t="str">
        <f t="shared" si="32"/>
        <v>OK</v>
      </c>
      <c r="X190" s="6" t="str">
        <f t="shared" si="33"/>
        <v>OK</v>
      </c>
      <c r="Y190" s="6" t="str">
        <f t="shared" si="34"/>
        <v>OK</v>
      </c>
      <c r="Z190" s="6" t="str">
        <f t="shared" si="26"/>
        <v>OK</v>
      </c>
      <c r="AA190" s="6" t="str">
        <f t="shared" si="35"/>
        <v>OK</v>
      </c>
      <c r="AB190" s="7">
        <f t="shared" si="27"/>
        <v>0</v>
      </c>
    </row>
    <row r="191" spans="1:28" ht="25.5">
      <c r="A191" s="35" t="s">
        <v>515</v>
      </c>
      <c r="B191" s="35" t="s">
        <v>516</v>
      </c>
      <c r="C191" s="35" t="s">
        <v>71</v>
      </c>
      <c r="D191" s="35" t="s">
        <v>517</v>
      </c>
      <c r="E191" s="36" t="s">
        <v>73</v>
      </c>
      <c r="F191" s="37">
        <v>403.32</v>
      </c>
      <c r="G191" s="38">
        <v>45.93</v>
      </c>
      <c r="H191" s="39" t="s">
        <v>26</v>
      </c>
      <c r="I191" s="38">
        <f>TRUNC(TRUNC(G191 * K7, 2) + G191, 2)</f>
        <v>56.1</v>
      </c>
      <c r="J191" s="38">
        <f t="shared" si="24"/>
        <v>22626.25</v>
      </c>
      <c r="K191" s="39">
        <f>J191 / K6</f>
        <v>6.289084046306047E-3</v>
      </c>
      <c r="L191" s="35" t="s">
        <v>515</v>
      </c>
      <c r="M191" s="35" t="s">
        <v>516</v>
      </c>
      <c r="N191" s="35" t="s">
        <v>71</v>
      </c>
      <c r="O191" s="35" t="s">
        <v>517</v>
      </c>
      <c r="P191" s="36" t="s">
        <v>73</v>
      </c>
      <c r="Q191" s="37">
        <v>403.32</v>
      </c>
      <c r="R191" s="25"/>
      <c r="S191" s="39" t="s">
        <v>26</v>
      </c>
      <c r="T191" s="38">
        <f>TRUNC(TRUNC(R191 * V7, 2) + R191, 2)</f>
        <v>0</v>
      </c>
      <c r="U191" s="38">
        <f t="shared" si="25"/>
        <v>0</v>
      </c>
      <c r="V191" s="39" t="e">
        <f>U191 / V6</f>
        <v>#DIV/0!</v>
      </c>
      <c r="W191" s="5" t="str">
        <f t="shared" si="32"/>
        <v>OK</v>
      </c>
      <c r="X191" s="6" t="str">
        <f t="shared" si="33"/>
        <v>OK</v>
      </c>
      <c r="Y191" s="6" t="str">
        <f t="shared" si="34"/>
        <v>OK</v>
      </c>
      <c r="Z191" s="6" t="str">
        <f t="shared" si="26"/>
        <v>OK</v>
      </c>
      <c r="AA191" s="6" t="str">
        <f t="shared" si="35"/>
        <v>OK</v>
      </c>
      <c r="AB191" s="7">
        <f t="shared" si="27"/>
        <v>0</v>
      </c>
    </row>
    <row r="192" spans="1:28" ht="51" customHeight="1">
      <c r="A192" s="30" t="s">
        <v>518</v>
      </c>
      <c r="B192" s="30" t="s">
        <v>24</v>
      </c>
      <c r="C192" s="30"/>
      <c r="D192" s="30" t="s">
        <v>519</v>
      </c>
      <c r="E192" s="31"/>
      <c r="F192" s="32">
        <v>1</v>
      </c>
      <c r="G192" s="32" t="s">
        <v>26</v>
      </c>
      <c r="H192" s="33" t="s">
        <v>26</v>
      </c>
      <c r="I192" s="34">
        <f>J193 + J197 + J201 + J207 + J214 + J216 + J219</f>
        <v>440542.95</v>
      </c>
      <c r="J192" s="34">
        <f t="shared" si="24"/>
        <v>440542.95</v>
      </c>
      <c r="K192" s="33">
        <f>J192 / K6</f>
        <v>0.12245120771482693</v>
      </c>
      <c r="L192" s="30" t="s">
        <v>518</v>
      </c>
      <c r="M192" s="30" t="s">
        <v>24</v>
      </c>
      <c r="N192" s="30"/>
      <c r="O192" s="30" t="s">
        <v>519</v>
      </c>
      <c r="P192" s="31"/>
      <c r="Q192" s="32">
        <v>1</v>
      </c>
      <c r="R192" s="24"/>
      <c r="S192" s="33" t="s">
        <v>26</v>
      </c>
      <c r="T192" s="34">
        <f>U193 + U197 + U201 + U207 + U214 + U216 + U219</f>
        <v>0</v>
      </c>
      <c r="U192" s="34">
        <f t="shared" si="25"/>
        <v>0</v>
      </c>
      <c r="V192" s="33" t="e">
        <f>U192 / V6</f>
        <v>#DIV/0!</v>
      </c>
      <c r="W192" s="5" t="str">
        <f t="shared" si="32"/>
        <v>OK</v>
      </c>
      <c r="X192" s="6" t="str">
        <f t="shared" si="33"/>
        <v>OK</v>
      </c>
      <c r="Y192" s="6" t="str">
        <f t="shared" si="34"/>
        <v>OK</v>
      </c>
      <c r="Z192" s="6" t="str">
        <f t="shared" si="26"/>
        <v>OK</v>
      </c>
      <c r="AA192" s="6" t="str">
        <f t="shared" si="35"/>
        <v>OK</v>
      </c>
      <c r="AB192" s="7">
        <f t="shared" si="27"/>
        <v>0</v>
      </c>
    </row>
    <row r="193" spans="1:28" ht="51" customHeight="1">
      <c r="A193" s="30" t="s">
        <v>520</v>
      </c>
      <c r="B193" s="30" t="s">
        <v>24</v>
      </c>
      <c r="C193" s="30"/>
      <c r="D193" s="30" t="s">
        <v>521</v>
      </c>
      <c r="E193" s="31"/>
      <c r="F193" s="32">
        <v>1</v>
      </c>
      <c r="G193" s="32" t="s">
        <v>26</v>
      </c>
      <c r="H193" s="33" t="s">
        <v>26</v>
      </c>
      <c r="I193" s="34">
        <f>J194 + J195 + J196</f>
        <v>52933.88</v>
      </c>
      <c r="J193" s="34">
        <f t="shared" si="24"/>
        <v>52933.88</v>
      </c>
      <c r="K193" s="33">
        <f>J193 / K6</f>
        <v>1.4713247675468924E-2</v>
      </c>
      <c r="L193" s="30" t="s">
        <v>520</v>
      </c>
      <c r="M193" s="30" t="s">
        <v>24</v>
      </c>
      <c r="N193" s="30"/>
      <c r="O193" s="30" t="s">
        <v>521</v>
      </c>
      <c r="P193" s="31"/>
      <c r="Q193" s="32">
        <v>1</v>
      </c>
      <c r="R193" s="24"/>
      <c r="S193" s="33" t="s">
        <v>26</v>
      </c>
      <c r="T193" s="34">
        <f>U194 + U195 + U196</f>
        <v>0</v>
      </c>
      <c r="U193" s="34">
        <f t="shared" si="25"/>
        <v>0</v>
      </c>
      <c r="V193" s="33" t="e">
        <f>U193 / V6</f>
        <v>#DIV/0!</v>
      </c>
      <c r="W193" s="5" t="str">
        <f t="shared" si="32"/>
        <v>OK</v>
      </c>
      <c r="X193" s="6" t="str">
        <f t="shared" si="33"/>
        <v>OK</v>
      </c>
      <c r="Y193" s="6" t="str">
        <f t="shared" si="34"/>
        <v>OK</v>
      </c>
      <c r="Z193" s="6" t="str">
        <f t="shared" si="26"/>
        <v>OK</v>
      </c>
      <c r="AA193" s="6" t="str">
        <f t="shared" si="35"/>
        <v>OK</v>
      </c>
      <c r="AB193" s="7">
        <f t="shared" si="27"/>
        <v>0</v>
      </c>
    </row>
    <row r="194" spans="1:28" ht="15" customHeight="1">
      <c r="A194" s="35" t="s">
        <v>522</v>
      </c>
      <c r="B194" s="35" t="s">
        <v>523</v>
      </c>
      <c r="C194" s="35" t="s">
        <v>71</v>
      </c>
      <c r="D194" s="35" t="s">
        <v>524</v>
      </c>
      <c r="E194" s="36" t="s">
        <v>73</v>
      </c>
      <c r="F194" s="37">
        <v>385.71</v>
      </c>
      <c r="G194" s="38">
        <v>102.77</v>
      </c>
      <c r="H194" s="39" t="s">
        <v>26</v>
      </c>
      <c r="I194" s="38">
        <f>TRUNC(TRUNC(G194 * K7, 2) + G194, 2)</f>
        <v>125.54</v>
      </c>
      <c r="J194" s="38">
        <f t="shared" si="24"/>
        <v>48422.03</v>
      </c>
      <c r="K194" s="39">
        <f>J194 / K6</f>
        <v>1.3459155466007526E-2</v>
      </c>
      <c r="L194" s="35" t="s">
        <v>522</v>
      </c>
      <c r="M194" s="35" t="s">
        <v>523</v>
      </c>
      <c r="N194" s="35" t="s">
        <v>71</v>
      </c>
      <c r="O194" s="35" t="s">
        <v>524</v>
      </c>
      <c r="P194" s="36" t="s">
        <v>73</v>
      </c>
      <c r="Q194" s="37">
        <v>385.71</v>
      </c>
      <c r="R194" s="25"/>
      <c r="S194" s="39" t="s">
        <v>26</v>
      </c>
      <c r="T194" s="38">
        <f>TRUNC(TRUNC(R194 * V7, 2) + R194, 2)</f>
        <v>0</v>
      </c>
      <c r="U194" s="38">
        <f t="shared" si="25"/>
        <v>0</v>
      </c>
      <c r="V194" s="39" t="e">
        <f>U194 / V6</f>
        <v>#DIV/0!</v>
      </c>
      <c r="W194" s="5" t="str">
        <f t="shared" si="32"/>
        <v>OK</v>
      </c>
      <c r="X194" s="6" t="str">
        <f t="shared" si="33"/>
        <v>OK</v>
      </c>
      <c r="Y194" s="6" t="str">
        <f t="shared" si="34"/>
        <v>OK</v>
      </c>
      <c r="Z194" s="6" t="str">
        <f t="shared" si="26"/>
        <v>OK</v>
      </c>
      <c r="AA194" s="6" t="str">
        <f t="shared" si="35"/>
        <v>OK</v>
      </c>
      <c r="AB194" s="7">
        <f t="shared" si="27"/>
        <v>0</v>
      </c>
    </row>
    <row r="195" spans="1:28" ht="25.5">
      <c r="A195" s="35" t="s">
        <v>525</v>
      </c>
      <c r="B195" s="35" t="s">
        <v>526</v>
      </c>
      <c r="C195" s="35" t="s">
        <v>32</v>
      </c>
      <c r="D195" s="35" t="s">
        <v>527</v>
      </c>
      <c r="E195" s="36" t="s">
        <v>73</v>
      </c>
      <c r="F195" s="37">
        <v>60.13</v>
      </c>
      <c r="G195" s="38">
        <v>40.68</v>
      </c>
      <c r="H195" s="39" t="s">
        <v>26</v>
      </c>
      <c r="I195" s="38">
        <f>TRUNC(TRUNC(G195 * K7, 2) + G195, 2)</f>
        <v>49.69</v>
      </c>
      <c r="J195" s="38">
        <f t="shared" si="24"/>
        <v>2987.85</v>
      </c>
      <c r="K195" s="39">
        <f>J195 / K6</f>
        <v>8.3048847103499356E-4</v>
      </c>
      <c r="L195" s="35" t="s">
        <v>525</v>
      </c>
      <c r="M195" s="35" t="s">
        <v>526</v>
      </c>
      <c r="N195" s="35" t="s">
        <v>32</v>
      </c>
      <c r="O195" s="35" t="s">
        <v>527</v>
      </c>
      <c r="P195" s="36" t="s">
        <v>73</v>
      </c>
      <c r="Q195" s="37">
        <v>60.13</v>
      </c>
      <c r="R195" s="25"/>
      <c r="S195" s="39" t="s">
        <v>26</v>
      </c>
      <c r="T195" s="38">
        <f>TRUNC(TRUNC(R195 * V7, 2) + R195, 2)</f>
        <v>0</v>
      </c>
      <c r="U195" s="38">
        <f t="shared" si="25"/>
        <v>0</v>
      </c>
      <c r="V195" s="39" t="e">
        <f>U195 / V6</f>
        <v>#DIV/0!</v>
      </c>
      <c r="W195" s="5" t="str">
        <f t="shared" si="32"/>
        <v>OK</v>
      </c>
      <c r="X195" s="6" t="str">
        <f t="shared" si="33"/>
        <v>OK</v>
      </c>
      <c r="Y195" s="6" t="str">
        <f t="shared" si="34"/>
        <v>OK</v>
      </c>
      <c r="Z195" s="6" t="str">
        <f t="shared" si="26"/>
        <v>OK</v>
      </c>
      <c r="AA195" s="6" t="str">
        <f t="shared" si="35"/>
        <v>OK</v>
      </c>
      <c r="AB195" s="7">
        <f t="shared" si="27"/>
        <v>0</v>
      </c>
    </row>
    <row r="196" spans="1:28" ht="51">
      <c r="A196" s="35" t="s">
        <v>528</v>
      </c>
      <c r="B196" s="35" t="s">
        <v>529</v>
      </c>
      <c r="C196" s="35" t="s">
        <v>32</v>
      </c>
      <c r="D196" s="35" t="s">
        <v>530</v>
      </c>
      <c r="E196" s="36" t="s">
        <v>73</v>
      </c>
      <c r="F196" s="37">
        <v>20</v>
      </c>
      <c r="G196" s="38">
        <v>62.38</v>
      </c>
      <c r="H196" s="39" t="s">
        <v>26</v>
      </c>
      <c r="I196" s="38">
        <f>TRUNC(TRUNC(G196 * K7, 2) + G196, 2)</f>
        <v>76.2</v>
      </c>
      <c r="J196" s="38">
        <f t="shared" si="24"/>
        <v>1524</v>
      </c>
      <c r="K196" s="39">
        <f>J196 / K6</f>
        <v>4.2360373842640367E-4</v>
      </c>
      <c r="L196" s="35" t="s">
        <v>528</v>
      </c>
      <c r="M196" s="35" t="s">
        <v>529</v>
      </c>
      <c r="N196" s="35" t="s">
        <v>32</v>
      </c>
      <c r="O196" s="35" t="s">
        <v>530</v>
      </c>
      <c r="P196" s="36" t="s">
        <v>73</v>
      </c>
      <c r="Q196" s="37">
        <v>20</v>
      </c>
      <c r="R196" s="25"/>
      <c r="S196" s="39" t="s">
        <v>26</v>
      </c>
      <c r="T196" s="38">
        <f>TRUNC(TRUNC(R196 * V7, 2) + R196, 2)</f>
        <v>0</v>
      </c>
      <c r="U196" s="38">
        <f t="shared" si="25"/>
        <v>0</v>
      </c>
      <c r="V196" s="39" t="e">
        <f>U196 / V6</f>
        <v>#DIV/0!</v>
      </c>
      <c r="W196" s="5" t="str">
        <f t="shared" si="32"/>
        <v>OK</v>
      </c>
      <c r="X196" s="6" t="str">
        <f t="shared" si="33"/>
        <v>OK</v>
      </c>
      <c r="Y196" s="6" t="str">
        <f t="shared" si="34"/>
        <v>OK</v>
      </c>
      <c r="Z196" s="6" t="str">
        <f t="shared" si="26"/>
        <v>OK</v>
      </c>
      <c r="AA196" s="6" t="str">
        <f t="shared" si="35"/>
        <v>OK</v>
      </c>
      <c r="AB196" s="7">
        <f t="shared" si="27"/>
        <v>0</v>
      </c>
    </row>
    <row r="197" spans="1:28">
      <c r="A197" s="30" t="s">
        <v>531</v>
      </c>
      <c r="B197" s="30" t="s">
        <v>24</v>
      </c>
      <c r="C197" s="30"/>
      <c r="D197" s="30" t="s">
        <v>532</v>
      </c>
      <c r="E197" s="31"/>
      <c r="F197" s="32">
        <v>1</v>
      </c>
      <c r="G197" s="32" t="s">
        <v>26</v>
      </c>
      <c r="H197" s="33" t="s">
        <v>26</v>
      </c>
      <c r="I197" s="34">
        <f>J198 + J199 + J200</f>
        <v>121349.45999999999</v>
      </c>
      <c r="J197" s="34">
        <f t="shared" si="24"/>
        <v>121349.46</v>
      </c>
      <c r="K197" s="33">
        <f>J197 / K6</f>
        <v>3.3729714509202979E-2</v>
      </c>
      <c r="L197" s="30" t="s">
        <v>531</v>
      </c>
      <c r="M197" s="30" t="s">
        <v>24</v>
      </c>
      <c r="N197" s="30"/>
      <c r="O197" s="30" t="s">
        <v>532</v>
      </c>
      <c r="P197" s="31"/>
      <c r="Q197" s="32">
        <v>1</v>
      </c>
      <c r="R197" s="24"/>
      <c r="S197" s="33" t="s">
        <v>26</v>
      </c>
      <c r="T197" s="34">
        <f>U198 + U199 + U200</f>
        <v>0</v>
      </c>
      <c r="U197" s="34">
        <f t="shared" si="25"/>
        <v>0</v>
      </c>
      <c r="V197" s="33" t="e">
        <f>U197 / V6</f>
        <v>#DIV/0!</v>
      </c>
      <c r="W197" s="5" t="str">
        <f t="shared" si="32"/>
        <v>OK</v>
      </c>
      <c r="X197" s="6" t="str">
        <f t="shared" si="33"/>
        <v>OK</v>
      </c>
      <c r="Y197" s="6" t="str">
        <f t="shared" si="34"/>
        <v>OK</v>
      </c>
      <c r="Z197" s="6" t="str">
        <f t="shared" si="26"/>
        <v>OK</v>
      </c>
      <c r="AA197" s="6" t="str">
        <f t="shared" si="35"/>
        <v>OK</v>
      </c>
      <c r="AB197" s="7">
        <f t="shared" si="27"/>
        <v>0</v>
      </c>
    </row>
    <row r="198" spans="1:28" ht="25.5">
      <c r="A198" s="35" t="s">
        <v>533</v>
      </c>
      <c r="B198" s="35" t="s">
        <v>534</v>
      </c>
      <c r="C198" s="35" t="s">
        <v>32</v>
      </c>
      <c r="D198" s="35" t="s">
        <v>535</v>
      </c>
      <c r="E198" s="36" t="s">
        <v>191</v>
      </c>
      <c r="F198" s="37">
        <v>115.7</v>
      </c>
      <c r="G198" s="38">
        <v>178.7</v>
      </c>
      <c r="H198" s="39" t="s">
        <v>26</v>
      </c>
      <c r="I198" s="38">
        <f>TRUNC(TRUNC(G198 * K7, 2) + G198, 2)</f>
        <v>218.29</v>
      </c>
      <c r="J198" s="38">
        <f t="shared" si="24"/>
        <v>25256.15</v>
      </c>
      <c r="K198" s="39">
        <f>J198 / K6</f>
        <v>7.0200784503005355E-3</v>
      </c>
      <c r="L198" s="35" t="s">
        <v>533</v>
      </c>
      <c r="M198" s="35" t="s">
        <v>534</v>
      </c>
      <c r="N198" s="35" t="s">
        <v>32</v>
      </c>
      <c r="O198" s="35" t="s">
        <v>535</v>
      </c>
      <c r="P198" s="36" t="s">
        <v>191</v>
      </c>
      <c r="Q198" s="37">
        <v>115.7</v>
      </c>
      <c r="R198" s="25"/>
      <c r="S198" s="39" t="s">
        <v>26</v>
      </c>
      <c r="T198" s="38">
        <f>TRUNC(TRUNC(R198 * V7, 2) + R198, 2)</f>
        <v>0</v>
      </c>
      <c r="U198" s="38">
        <f t="shared" si="25"/>
        <v>0</v>
      </c>
      <c r="V198" s="39" t="e">
        <f>U198 / V6</f>
        <v>#DIV/0!</v>
      </c>
      <c r="W198" s="5" t="str">
        <f t="shared" si="32"/>
        <v>OK</v>
      </c>
      <c r="X198" s="6" t="str">
        <f t="shared" si="33"/>
        <v>OK</v>
      </c>
      <c r="Y198" s="6" t="str">
        <f t="shared" si="34"/>
        <v>OK</v>
      </c>
      <c r="Z198" s="6" t="str">
        <f t="shared" si="26"/>
        <v>OK</v>
      </c>
      <c r="AA198" s="6" t="str">
        <f t="shared" si="35"/>
        <v>OK</v>
      </c>
      <c r="AB198" s="7">
        <f t="shared" si="27"/>
        <v>0</v>
      </c>
    </row>
    <row r="199" spans="1:28" ht="51">
      <c r="A199" s="35" t="s">
        <v>536</v>
      </c>
      <c r="B199" s="35" t="s">
        <v>537</v>
      </c>
      <c r="C199" s="35" t="s">
        <v>32</v>
      </c>
      <c r="D199" s="35" t="s">
        <v>538</v>
      </c>
      <c r="E199" s="36" t="s">
        <v>73</v>
      </c>
      <c r="F199" s="37">
        <v>1086.5</v>
      </c>
      <c r="G199" s="38">
        <v>55.36</v>
      </c>
      <c r="H199" s="39" t="s">
        <v>26</v>
      </c>
      <c r="I199" s="38">
        <f>TRUNC(TRUNC(G199 * K7, 2) + G199, 2)</f>
        <v>67.62</v>
      </c>
      <c r="J199" s="38">
        <f t="shared" si="24"/>
        <v>73469.13</v>
      </c>
      <c r="K199" s="39">
        <f>J199 / K6</f>
        <v>2.0421127379878903E-2</v>
      </c>
      <c r="L199" s="35" t="s">
        <v>536</v>
      </c>
      <c r="M199" s="35" t="s">
        <v>537</v>
      </c>
      <c r="N199" s="35" t="s">
        <v>32</v>
      </c>
      <c r="O199" s="35" t="s">
        <v>538</v>
      </c>
      <c r="P199" s="36" t="s">
        <v>73</v>
      </c>
      <c r="Q199" s="37">
        <v>1086.5</v>
      </c>
      <c r="R199" s="25"/>
      <c r="S199" s="39" t="s">
        <v>26</v>
      </c>
      <c r="T199" s="38">
        <f>TRUNC(TRUNC(R199 * V7, 2) + R199, 2)</f>
        <v>0</v>
      </c>
      <c r="U199" s="38">
        <f t="shared" si="25"/>
        <v>0</v>
      </c>
      <c r="V199" s="39" t="e">
        <f>U199 / V6</f>
        <v>#DIV/0!</v>
      </c>
      <c r="W199" s="5" t="str">
        <f t="shared" si="32"/>
        <v>OK</v>
      </c>
      <c r="X199" s="6" t="str">
        <f t="shared" si="33"/>
        <v>OK</v>
      </c>
      <c r="Y199" s="6" t="str">
        <f t="shared" si="34"/>
        <v>OK</v>
      </c>
      <c r="Z199" s="6" t="str">
        <f t="shared" si="26"/>
        <v>OK</v>
      </c>
      <c r="AA199" s="6" t="str">
        <f t="shared" si="35"/>
        <v>OK</v>
      </c>
      <c r="AB199" s="7">
        <f t="shared" si="27"/>
        <v>0</v>
      </c>
    </row>
    <row r="200" spans="1:28" ht="25.5">
      <c r="A200" s="35" t="s">
        <v>539</v>
      </c>
      <c r="B200" s="35" t="s">
        <v>540</v>
      </c>
      <c r="C200" s="35" t="s">
        <v>71</v>
      </c>
      <c r="D200" s="35" t="s">
        <v>541</v>
      </c>
      <c r="E200" s="36" t="s">
        <v>73</v>
      </c>
      <c r="F200" s="37">
        <v>325.95</v>
      </c>
      <c r="G200" s="38">
        <v>56.82</v>
      </c>
      <c r="H200" s="39" t="s">
        <v>26</v>
      </c>
      <c r="I200" s="38">
        <f>TRUNC(TRUNC(G200 * K7, 2) + G200, 2)</f>
        <v>69.41</v>
      </c>
      <c r="J200" s="38">
        <f t="shared" si="24"/>
        <v>22624.18</v>
      </c>
      <c r="K200" s="39">
        <f>J200 / K6</f>
        <v>6.2885086790235387E-3</v>
      </c>
      <c r="L200" s="35" t="s">
        <v>539</v>
      </c>
      <c r="M200" s="35" t="s">
        <v>540</v>
      </c>
      <c r="N200" s="35" t="s">
        <v>71</v>
      </c>
      <c r="O200" s="35" t="s">
        <v>541</v>
      </c>
      <c r="P200" s="36" t="s">
        <v>73</v>
      </c>
      <c r="Q200" s="37">
        <v>325.95</v>
      </c>
      <c r="R200" s="25"/>
      <c r="S200" s="39" t="s">
        <v>26</v>
      </c>
      <c r="T200" s="38">
        <f>TRUNC(TRUNC(R200 * V7, 2) + R200, 2)</f>
        <v>0</v>
      </c>
      <c r="U200" s="38">
        <f t="shared" si="25"/>
        <v>0</v>
      </c>
      <c r="V200" s="39" t="e">
        <f>U200 / V6</f>
        <v>#DIV/0!</v>
      </c>
      <c r="W200" s="5" t="str">
        <f t="shared" si="32"/>
        <v>OK</v>
      </c>
      <c r="X200" s="6" t="str">
        <f t="shared" si="33"/>
        <v>OK</v>
      </c>
      <c r="Y200" s="6" t="str">
        <f t="shared" si="34"/>
        <v>OK</v>
      </c>
      <c r="Z200" s="6" t="str">
        <f t="shared" si="26"/>
        <v>OK</v>
      </c>
      <c r="AA200" s="6" t="str">
        <f t="shared" si="35"/>
        <v>OK</v>
      </c>
      <c r="AB200" s="7">
        <f t="shared" si="27"/>
        <v>0</v>
      </c>
    </row>
    <row r="201" spans="1:28">
      <c r="A201" s="30" t="s">
        <v>542</v>
      </c>
      <c r="B201" s="30" t="s">
        <v>24</v>
      </c>
      <c r="C201" s="30"/>
      <c r="D201" s="30" t="s">
        <v>543</v>
      </c>
      <c r="E201" s="31"/>
      <c r="F201" s="32">
        <v>1</v>
      </c>
      <c r="G201" s="32" t="s">
        <v>26</v>
      </c>
      <c r="H201" s="33" t="s">
        <v>26</v>
      </c>
      <c r="I201" s="34">
        <f>J202 + J203 + J204 + J205 + J206</f>
        <v>9732.6999999999989</v>
      </c>
      <c r="J201" s="34">
        <f t="shared" ref="J201:J250" si="36">TRUNC(F201 * I201,2)</f>
        <v>9732.7000000000007</v>
      </c>
      <c r="K201" s="33">
        <f>J201 / K6</f>
        <v>2.7052546620621124E-3</v>
      </c>
      <c r="L201" s="30" t="s">
        <v>542</v>
      </c>
      <c r="M201" s="30" t="s">
        <v>24</v>
      </c>
      <c r="N201" s="30"/>
      <c r="O201" s="30" t="s">
        <v>543</v>
      </c>
      <c r="P201" s="31"/>
      <c r="Q201" s="32">
        <v>1</v>
      </c>
      <c r="R201" s="24"/>
      <c r="S201" s="33" t="s">
        <v>26</v>
      </c>
      <c r="T201" s="34">
        <f>U202 + U203 + U204 + U205 + U206</f>
        <v>0</v>
      </c>
      <c r="U201" s="34">
        <f t="shared" ref="U201:U250" si="37">TRUNC(Q201 * T201,2)</f>
        <v>0</v>
      </c>
      <c r="V201" s="33" t="e">
        <f>U201 / V6</f>
        <v>#DIV/0!</v>
      </c>
      <c r="W201" s="5" t="str">
        <f t="shared" si="32"/>
        <v>OK</v>
      </c>
      <c r="X201" s="6" t="str">
        <f t="shared" si="33"/>
        <v>OK</v>
      </c>
      <c r="Y201" s="6" t="str">
        <f t="shared" si="34"/>
        <v>OK</v>
      </c>
      <c r="Z201" s="6" t="str">
        <f t="shared" si="26"/>
        <v>OK</v>
      </c>
      <c r="AA201" s="6" t="str">
        <f t="shared" si="35"/>
        <v>OK</v>
      </c>
      <c r="AB201" s="7">
        <f t="shared" si="27"/>
        <v>0</v>
      </c>
    </row>
    <row r="202" spans="1:28" ht="38.25">
      <c r="A202" s="35" t="s">
        <v>544</v>
      </c>
      <c r="B202" s="35" t="s">
        <v>545</v>
      </c>
      <c r="C202" s="35" t="s">
        <v>71</v>
      </c>
      <c r="D202" s="35" t="s">
        <v>546</v>
      </c>
      <c r="E202" s="36" t="s">
        <v>73</v>
      </c>
      <c r="F202" s="37">
        <v>40</v>
      </c>
      <c r="G202" s="38">
        <v>2.09</v>
      </c>
      <c r="H202" s="39" t="s">
        <v>26</v>
      </c>
      <c r="I202" s="38">
        <f>TRUNC(TRUNC(G202 * K7, 2) + G202, 2)</f>
        <v>2.5499999999999998</v>
      </c>
      <c r="J202" s="38">
        <f t="shared" si="36"/>
        <v>102</v>
      </c>
      <c r="K202" s="39">
        <f>J202 / K6</f>
        <v>2.8351431312003396E-5</v>
      </c>
      <c r="L202" s="35" t="s">
        <v>544</v>
      </c>
      <c r="M202" s="35" t="s">
        <v>545</v>
      </c>
      <c r="N202" s="35" t="s">
        <v>71</v>
      </c>
      <c r="O202" s="35" t="s">
        <v>546</v>
      </c>
      <c r="P202" s="36" t="s">
        <v>73</v>
      </c>
      <c r="Q202" s="37">
        <v>40</v>
      </c>
      <c r="R202" s="25"/>
      <c r="S202" s="39" t="s">
        <v>26</v>
      </c>
      <c r="T202" s="38">
        <f>TRUNC(TRUNC(R202 * V7, 2) + R202, 2)</f>
        <v>0</v>
      </c>
      <c r="U202" s="38">
        <f t="shared" si="37"/>
        <v>0</v>
      </c>
      <c r="V202" s="39" t="e">
        <f>U202 / V6</f>
        <v>#DIV/0!</v>
      </c>
      <c r="W202" s="5" t="str">
        <f t="shared" si="32"/>
        <v>OK</v>
      </c>
      <c r="X202" s="6" t="str">
        <f t="shared" si="33"/>
        <v>OK</v>
      </c>
      <c r="Y202" s="6" t="str">
        <f t="shared" si="34"/>
        <v>OK</v>
      </c>
      <c r="Z202" s="6" t="str">
        <f t="shared" si="26"/>
        <v>OK</v>
      </c>
      <c r="AA202" s="6" t="str">
        <f t="shared" si="35"/>
        <v>OK</v>
      </c>
      <c r="AB202" s="7">
        <f t="shared" si="27"/>
        <v>0</v>
      </c>
    </row>
    <row r="203" spans="1:28" ht="38.25">
      <c r="A203" s="35" t="s">
        <v>547</v>
      </c>
      <c r="B203" s="35" t="s">
        <v>548</v>
      </c>
      <c r="C203" s="35" t="s">
        <v>71</v>
      </c>
      <c r="D203" s="35" t="s">
        <v>549</v>
      </c>
      <c r="E203" s="36" t="s">
        <v>164</v>
      </c>
      <c r="F203" s="37">
        <v>6</v>
      </c>
      <c r="G203" s="38">
        <v>26.39</v>
      </c>
      <c r="H203" s="39" t="s">
        <v>26</v>
      </c>
      <c r="I203" s="38">
        <f>TRUNC(TRUNC(G203 * K7, 2) + G203, 2)</f>
        <v>32.229999999999997</v>
      </c>
      <c r="J203" s="38">
        <f t="shared" si="36"/>
        <v>193.38</v>
      </c>
      <c r="K203" s="39">
        <f>J203 / K6</f>
        <v>5.3750978305051144E-5</v>
      </c>
      <c r="L203" s="35" t="s">
        <v>547</v>
      </c>
      <c r="M203" s="35" t="s">
        <v>548</v>
      </c>
      <c r="N203" s="35" t="s">
        <v>71</v>
      </c>
      <c r="O203" s="35" t="s">
        <v>549</v>
      </c>
      <c r="P203" s="36" t="s">
        <v>164</v>
      </c>
      <c r="Q203" s="37">
        <v>6</v>
      </c>
      <c r="R203" s="25"/>
      <c r="S203" s="39" t="s">
        <v>26</v>
      </c>
      <c r="T203" s="38">
        <f>TRUNC(TRUNC(R203 * V7, 2) + R203, 2)</f>
        <v>0</v>
      </c>
      <c r="U203" s="38">
        <f t="shared" si="37"/>
        <v>0</v>
      </c>
      <c r="V203" s="39" t="e">
        <f>U203 / V6</f>
        <v>#DIV/0!</v>
      </c>
      <c r="W203" s="5" t="str">
        <f t="shared" si="32"/>
        <v>OK</v>
      </c>
      <c r="X203" s="6" t="str">
        <f t="shared" si="33"/>
        <v>OK</v>
      </c>
      <c r="Y203" s="6" t="str">
        <f t="shared" si="34"/>
        <v>OK</v>
      </c>
      <c r="Z203" s="6" t="str">
        <f t="shared" ref="Z203:Z204" si="38">IF(I203&gt;=T203,"OK","ERRO")</f>
        <v>OK</v>
      </c>
      <c r="AA203" s="6" t="str">
        <f t="shared" si="35"/>
        <v>OK</v>
      </c>
      <c r="AB203" s="7">
        <f t="shared" ref="AB203:AB204" si="39">IFERROR(U203/J203,"-")</f>
        <v>0</v>
      </c>
    </row>
    <row r="204" spans="1:28">
      <c r="A204" s="35" t="s">
        <v>550</v>
      </c>
      <c r="B204" s="35" t="s">
        <v>551</v>
      </c>
      <c r="C204" s="35" t="s">
        <v>552</v>
      </c>
      <c r="D204" s="35" t="s">
        <v>553</v>
      </c>
      <c r="E204" s="36" t="s">
        <v>73</v>
      </c>
      <c r="F204" s="37">
        <v>40</v>
      </c>
      <c r="G204" s="38">
        <v>0.36</v>
      </c>
      <c r="H204" s="39" t="s">
        <v>26</v>
      </c>
      <c r="I204" s="38">
        <f>TRUNC(TRUNC(G204 * K7, 2) + G204, 2)</f>
        <v>0.43</v>
      </c>
      <c r="J204" s="38">
        <f t="shared" si="36"/>
        <v>17.2</v>
      </c>
      <c r="K204" s="39">
        <f>J204 / K6</f>
        <v>4.780829593788808E-6</v>
      </c>
      <c r="L204" s="35" t="s">
        <v>550</v>
      </c>
      <c r="M204" s="35" t="s">
        <v>551</v>
      </c>
      <c r="N204" s="35" t="s">
        <v>552</v>
      </c>
      <c r="O204" s="35" t="s">
        <v>553</v>
      </c>
      <c r="P204" s="36" t="s">
        <v>73</v>
      </c>
      <c r="Q204" s="37">
        <v>40</v>
      </c>
      <c r="R204" s="25"/>
      <c r="S204" s="39" t="s">
        <v>26</v>
      </c>
      <c r="T204" s="38">
        <f>TRUNC(TRUNC(R204 * V7, 2) + R204, 2)</f>
        <v>0</v>
      </c>
      <c r="U204" s="38">
        <f t="shared" si="37"/>
        <v>0</v>
      </c>
      <c r="V204" s="39" t="e">
        <f>U204 / V6</f>
        <v>#DIV/0!</v>
      </c>
      <c r="W204" s="5" t="str">
        <f t="shared" ref="W204:W209" si="40">IF(D204=O204,"OK","ERRO")</f>
        <v>OK</v>
      </c>
      <c r="X204" s="6" t="str">
        <f t="shared" ref="X204:X209" si="41">IF(E204=P204,"OK","ERRO")</f>
        <v>OK</v>
      </c>
      <c r="Y204" s="6" t="str">
        <f t="shared" ref="Y204:Y209" si="42">IF(F204=Q204,"OK","ERRO")</f>
        <v>OK</v>
      </c>
      <c r="Z204" s="6" t="str">
        <f t="shared" si="38"/>
        <v>OK</v>
      </c>
      <c r="AA204" s="6" t="str">
        <f t="shared" ref="AA204:AA209" si="43">IF(S204&lt;=H204,"OK","ERRO")</f>
        <v>OK</v>
      </c>
      <c r="AB204" s="7">
        <f t="shared" si="39"/>
        <v>0</v>
      </c>
    </row>
    <row r="205" spans="1:28" ht="22.5" customHeight="1">
      <c r="A205" s="35" t="s">
        <v>554</v>
      </c>
      <c r="B205" s="35" t="s">
        <v>555</v>
      </c>
      <c r="C205" s="35" t="s">
        <v>552</v>
      </c>
      <c r="D205" s="35" t="s">
        <v>556</v>
      </c>
      <c r="E205" s="36" t="s">
        <v>73</v>
      </c>
      <c r="F205" s="37">
        <v>40</v>
      </c>
      <c r="G205" s="38">
        <v>0.27</v>
      </c>
      <c r="H205" s="39" t="s">
        <v>26</v>
      </c>
      <c r="I205" s="38">
        <f>TRUNC(TRUNC(G205 * K7, 2) + G205, 2)</f>
        <v>0.32</v>
      </c>
      <c r="J205" s="38">
        <f t="shared" si="36"/>
        <v>12.8</v>
      </c>
      <c r="K205" s="39">
        <f>J205 / K6</f>
        <v>3.557826674447485E-6</v>
      </c>
      <c r="L205" s="35" t="s">
        <v>554</v>
      </c>
      <c r="M205" s="35" t="s">
        <v>555</v>
      </c>
      <c r="N205" s="35" t="s">
        <v>552</v>
      </c>
      <c r="O205" s="35" t="s">
        <v>556</v>
      </c>
      <c r="P205" s="36" t="s">
        <v>73</v>
      </c>
      <c r="Q205" s="37">
        <v>40</v>
      </c>
      <c r="R205" s="25"/>
      <c r="S205" s="39" t="s">
        <v>26</v>
      </c>
      <c r="T205" s="38">
        <f>TRUNC(TRUNC(R205 * V7, 2) + R205, 2)</f>
        <v>0</v>
      </c>
      <c r="U205" s="38">
        <f t="shared" si="37"/>
        <v>0</v>
      </c>
      <c r="V205" s="39" t="e">
        <f>U205 / V6</f>
        <v>#DIV/0!</v>
      </c>
      <c r="W205" s="5" t="str">
        <f t="shared" si="40"/>
        <v>OK</v>
      </c>
      <c r="X205" s="6" t="str">
        <f t="shared" si="41"/>
        <v>OK</v>
      </c>
      <c r="Y205" s="6" t="str">
        <f t="shared" si="42"/>
        <v>OK</v>
      </c>
      <c r="Z205" s="6" t="str">
        <f t="shared" ref="Z205:Z209" si="44">IF(I205&gt;=T205,"OK","ERRO")</f>
        <v>OK</v>
      </c>
      <c r="AA205" s="6" t="str">
        <f t="shared" si="43"/>
        <v>OK</v>
      </c>
      <c r="AB205" s="7">
        <f t="shared" ref="AB205:AB209" si="45">IFERROR(U205/J205,"-")</f>
        <v>0</v>
      </c>
    </row>
    <row r="206" spans="1:28" ht="38.25">
      <c r="A206" s="35" t="s">
        <v>557</v>
      </c>
      <c r="B206" s="35" t="s">
        <v>558</v>
      </c>
      <c r="C206" s="35" t="s">
        <v>71</v>
      </c>
      <c r="D206" s="35" t="s">
        <v>559</v>
      </c>
      <c r="E206" s="36" t="s">
        <v>164</v>
      </c>
      <c r="F206" s="37">
        <v>4</v>
      </c>
      <c r="G206" s="38">
        <v>1925.21</v>
      </c>
      <c r="H206" s="39" t="s">
        <v>26</v>
      </c>
      <c r="I206" s="38">
        <f>TRUNC(TRUNC(G206 * K7, 2) + G206, 2)</f>
        <v>2351.83</v>
      </c>
      <c r="J206" s="38">
        <f t="shared" si="36"/>
        <v>9407.32</v>
      </c>
      <c r="K206" s="39">
        <f>J206 / K6</f>
        <v>2.6148135961768211E-3</v>
      </c>
      <c r="L206" s="35" t="s">
        <v>557</v>
      </c>
      <c r="M206" s="35" t="s">
        <v>558</v>
      </c>
      <c r="N206" s="35" t="s">
        <v>71</v>
      </c>
      <c r="O206" s="35" t="s">
        <v>559</v>
      </c>
      <c r="P206" s="36" t="s">
        <v>164</v>
      </c>
      <c r="Q206" s="37">
        <v>4</v>
      </c>
      <c r="R206" s="25"/>
      <c r="S206" s="39" t="s">
        <v>26</v>
      </c>
      <c r="T206" s="38">
        <f>TRUNC(TRUNC(R206 * V7, 2) + R206, 2)</f>
        <v>0</v>
      </c>
      <c r="U206" s="38">
        <f t="shared" si="37"/>
        <v>0</v>
      </c>
      <c r="V206" s="39" t="e">
        <f>U206 / V6</f>
        <v>#DIV/0!</v>
      </c>
      <c r="W206" s="5" t="str">
        <f t="shared" si="40"/>
        <v>OK</v>
      </c>
      <c r="X206" s="6" t="str">
        <f t="shared" si="41"/>
        <v>OK</v>
      </c>
      <c r="Y206" s="6" t="str">
        <f t="shared" si="42"/>
        <v>OK</v>
      </c>
      <c r="Z206" s="6" t="str">
        <f t="shared" si="44"/>
        <v>OK</v>
      </c>
      <c r="AA206" s="6" t="str">
        <f t="shared" si="43"/>
        <v>OK</v>
      </c>
      <c r="AB206" s="7">
        <f t="shared" si="45"/>
        <v>0</v>
      </c>
    </row>
    <row r="207" spans="1:28" ht="12.75" customHeight="1">
      <c r="A207" s="30" t="s">
        <v>560</v>
      </c>
      <c r="B207" s="30" t="s">
        <v>24</v>
      </c>
      <c r="C207" s="30"/>
      <c r="D207" s="30" t="s">
        <v>561</v>
      </c>
      <c r="E207" s="31"/>
      <c r="F207" s="32">
        <v>1</v>
      </c>
      <c r="G207" s="32" t="s">
        <v>26</v>
      </c>
      <c r="H207" s="33" t="s">
        <v>26</v>
      </c>
      <c r="I207" s="34">
        <f>J208 + J209 + J210 + J211 + J212 + J213</f>
        <v>33742.920000000006</v>
      </c>
      <c r="J207" s="34">
        <f t="shared" si="36"/>
        <v>33742.92</v>
      </c>
      <c r="K207" s="33">
        <f>J207 / K6</f>
        <v>9.3790203788865247E-3</v>
      </c>
      <c r="L207" s="30" t="s">
        <v>560</v>
      </c>
      <c r="M207" s="30" t="s">
        <v>24</v>
      </c>
      <c r="N207" s="30"/>
      <c r="O207" s="30" t="s">
        <v>561</v>
      </c>
      <c r="P207" s="31"/>
      <c r="Q207" s="32">
        <v>1</v>
      </c>
      <c r="R207" s="24"/>
      <c r="S207" s="33" t="s">
        <v>26</v>
      </c>
      <c r="T207" s="34">
        <f>U208 + U209 + U210 + U211 + U212 + U213</f>
        <v>0</v>
      </c>
      <c r="U207" s="34">
        <f t="shared" si="37"/>
        <v>0</v>
      </c>
      <c r="V207" s="33" t="e">
        <f>U207 / V6</f>
        <v>#DIV/0!</v>
      </c>
      <c r="W207" s="5" t="str">
        <f t="shared" si="40"/>
        <v>OK</v>
      </c>
      <c r="X207" s="6" t="str">
        <f t="shared" si="41"/>
        <v>OK</v>
      </c>
      <c r="Y207" s="6" t="str">
        <f t="shared" si="42"/>
        <v>OK</v>
      </c>
      <c r="Z207" s="6" t="str">
        <f t="shared" si="44"/>
        <v>OK</v>
      </c>
      <c r="AA207" s="6" t="str">
        <f t="shared" si="43"/>
        <v>OK</v>
      </c>
      <c r="AB207" s="7">
        <f t="shared" si="45"/>
        <v>0</v>
      </c>
    </row>
    <row r="208" spans="1:28" ht="51">
      <c r="A208" s="35" t="s">
        <v>562</v>
      </c>
      <c r="B208" s="35" t="s">
        <v>563</v>
      </c>
      <c r="C208" s="35" t="s">
        <v>32</v>
      </c>
      <c r="D208" s="35" t="s">
        <v>564</v>
      </c>
      <c r="E208" s="36" t="s">
        <v>212</v>
      </c>
      <c r="F208" s="37">
        <v>3</v>
      </c>
      <c r="G208" s="38">
        <v>480.32</v>
      </c>
      <c r="H208" s="39" t="s">
        <v>26</v>
      </c>
      <c r="I208" s="38">
        <f>TRUNC(TRUNC(G208 * K7, 2) + G208, 2)</f>
        <v>586.75</v>
      </c>
      <c r="J208" s="38">
        <f t="shared" si="36"/>
        <v>1760.25</v>
      </c>
      <c r="K208" s="39">
        <f>J208 / K6</f>
        <v>4.8927065653876453E-4</v>
      </c>
      <c r="L208" s="35" t="s">
        <v>562</v>
      </c>
      <c r="M208" s="35" t="s">
        <v>563</v>
      </c>
      <c r="N208" s="35" t="s">
        <v>32</v>
      </c>
      <c r="O208" s="35" t="s">
        <v>564</v>
      </c>
      <c r="P208" s="36" t="s">
        <v>212</v>
      </c>
      <c r="Q208" s="37">
        <v>3</v>
      </c>
      <c r="R208" s="25"/>
      <c r="S208" s="39" t="s">
        <v>26</v>
      </c>
      <c r="T208" s="38">
        <f>TRUNC(TRUNC(R208 * V7, 2) + R208, 2)</f>
        <v>0</v>
      </c>
      <c r="U208" s="38">
        <f t="shared" si="37"/>
        <v>0</v>
      </c>
      <c r="V208" s="39" t="e">
        <f>U208 / V6</f>
        <v>#DIV/0!</v>
      </c>
      <c r="W208" s="5" t="str">
        <f t="shared" si="40"/>
        <v>OK</v>
      </c>
      <c r="X208" s="6" t="str">
        <f t="shared" si="41"/>
        <v>OK</v>
      </c>
      <c r="Y208" s="6" t="str">
        <f t="shared" si="42"/>
        <v>OK</v>
      </c>
      <c r="Z208" s="6" t="str">
        <f t="shared" si="44"/>
        <v>OK</v>
      </c>
      <c r="AA208" s="6" t="str">
        <f t="shared" si="43"/>
        <v>OK</v>
      </c>
      <c r="AB208" s="7">
        <f t="shared" si="45"/>
        <v>0</v>
      </c>
    </row>
    <row r="209" spans="1:28" ht="25.5">
      <c r="A209" s="35" t="s">
        <v>565</v>
      </c>
      <c r="B209" s="35" t="s">
        <v>238</v>
      </c>
      <c r="C209" s="35" t="s">
        <v>32</v>
      </c>
      <c r="D209" s="35" t="s">
        <v>239</v>
      </c>
      <c r="E209" s="36" t="s">
        <v>164</v>
      </c>
      <c r="F209" s="37">
        <v>11.78</v>
      </c>
      <c r="G209" s="38">
        <v>119.99</v>
      </c>
      <c r="H209" s="39" t="s">
        <v>26</v>
      </c>
      <c r="I209" s="38">
        <f>TRUNC(TRUNC(G209 * K7, 2) + G209, 2)</f>
        <v>146.57</v>
      </c>
      <c r="J209" s="38">
        <f t="shared" si="36"/>
        <v>1726.59</v>
      </c>
      <c r="K209" s="39">
        <f>J209 / K6</f>
        <v>4.7991468420580336E-4</v>
      </c>
      <c r="L209" s="35" t="s">
        <v>565</v>
      </c>
      <c r="M209" s="35" t="s">
        <v>238</v>
      </c>
      <c r="N209" s="35" t="s">
        <v>32</v>
      </c>
      <c r="O209" s="35" t="s">
        <v>239</v>
      </c>
      <c r="P209" s="36" t="s">
        <v>164</v>
      </c>
      <c r="Q209" s="37">
        <v>11.78</v>
      </c>
      <c r="R209" s="25"/>
      <c r="S209" s="39" t="s">
        <v>26</v>
      </c>
      <c r="T209" s="38">
        <f>TRUNC(TRUNC(R209 * V7, 2) + R209, 2)</f>
        <v>0</v>
      </c>
      <c r="U209" s="38">
        <f t="shared" si="37"/>
        <v>0</v>
      </c>
      <c r="V209" s="39" t="e">
        <f>U209 / V6</f>
        <v>#DIV/0!</v>
      </c>
      <c r="W209" s="5" t="str">
        <f t="shared" si="40"/>
        <v>OK</v>
      </c>
      <c r="X209" s="6" t="str">
        <f t="shared" si="41"/>
        <v>OK</v>
      </c>
      <c r="Y209" s="6" t="str">
        <f t="shared" si="42"/>
        <v>OK</v>
      </c>
      <c r="Z209" s="6" t="str">
        <f t="shared" si="44"/>
        <v>OK</v>
      </c>
      <c r="AA209" s="6" t="str">
        <f t="shared" si="43"/>
        <v>OK</v>
      </c>
      <c r="AB209" s="7">
        <f t="shared" si="45"/>
        <v>0</v>
      </c>
    </row>
    <row r="210" spans="1:28" ht="25.5">
      <c r="A210" s="35" t="s">
        <v>566</v>
      </c>
      <c r="B210" s="35" t="s">
        <v>235</v>
      </c>
      <c r="C210" s="35" t="s">
        <v>71</v>
      </c>
      <c r="D210" s="35" t="s">
        <v>236</v>
      </c>
      <c r="E210" s="36" t="s">
        <v>59</v>
      </c>
      <c r="F210" s="37">
        <v>52.72</v>
      </c>
      <c r="G210" s="38">
        <v>0.41</v>
      </c>
      <c r="H210" s="39" t="s">
        <v>26</v>
      </c>
      <c r="I210" s="38">
        <f>TRUNC(TRUNC(G210 * K7, 2) + G210, 2)</f>
        <v>0.5</v>
      </c>
      <c r="J210" s="38">
        <f t="shared" si="36"/>
        <v>26.36</v>
      </c>
      <c r="K210" s="39">
        <f>J210 / K6</f>
        <v>7.3268993076902889E-6</v>
      </c>
      <c r="L210" s="35" t="s">
        <v>566</v>
      </c>
      <c r="M210" s="35" t="s">
        <v>235</v>
      </c>
      <c r="N210" s="35" t="s">
        <v>71</v>
      </c>
      <c r="O210" s="35" t="s">
        <v>236</v>
      </c>
      <c r="P210" s="36" t="s">
        <v>59</v>
      </c>
      <c r="Q210" s="37">
        <v>52.72</v>
      </c>
      <c r="R210" s="25"/>
      <c r="S210" s="39" t="s">
        <v>26</v>
      </c>
      <c r="T210" s="38">
        <f>TRUNC(TRUNC(R210 * V7, 2) + R210, 2)</f>
        <v>0</v>
      </c>
      <c r="U210" s="38">
        <f t="shared" si="37"/>
        <v>0</v>
      </c>
      <c r="V210" s="39" t="e">
        <f>U210 / V6</f>
        <v>#DIV/0!</v>
      </c>
      <c r="W210" s="5" t="str">
        <f t="shared" ref="W210:W216" si="46">IF(D210=O210,"OK","ERRO")</f>
        <v>OK</v>
      </c>
      <c r="X210" s="6" t="str">
        <f t="shared" ref="X210:X216" si="47">IF(E210=P210,"OK","ERRO")</f>
        <v>OK</v>
      </c>
      <c r="Y210" s="6" t="str">
        <f t="shared" ref="Y210:Y216" si="48">IF(F210=Q210,"OK","ERRO")</f>
        <v>OK</v>
      </c>
      <c r="Z210" s="6" t="str">
        <f t="shared" ref="Z210:Z216" si="49">IF(I210&gt;=T210,"OK","ERRO")</f>
        <v>OK</v>
      </c>
      <c r="AA210" s="6" t="str">
        <f t="shared" ref="AA210:AA216" si="50">IF(S210&lt;=H210,"OK","ERRO")</f>
        <v>OK</v>
      </c>
      <c r="AB210" s="7">
        <f t="shared" ref="AB210:AB216" si="51">IFERROR(U210/J210,"-")</f>
        <v>0</v>
      </c>
    </row>
    <row r="211" spans="1:28">
      <c r="A211" s="35" t="s">
        <v>567</v>
      </c>
      <c r="B211" s="35" t="s">
        <v>281</v>
      </c>
      <c r="C211" s="35" t="s">
        <v>71</v>
      </c>
      <c r="D211" s="35" t="s">
        <v>282</v>
      </c>
      <c r="E211" s="36" t="s">
        <v>164</v>
      </c>
      <c r="F211" s="37">
        <v>129.76</v>
      </c>
      <c r="G211" s="38">
        <v>125.58</v>
      </c>
      <c r="H211" s="39" t="s">
        <v>26</v>
      </c>
      <c r="I211" s="38">
        <f>TRUNC(TRUNC(G211 * K7, 2) + G211, 2)</f>
        <v>153.4</v>
      </c>
      <c r="J211" s="38">
        <f t="shared" si="36"/>
        <v>19905.18</v>
      </c>
      <c r="K211" s="39">
        <f>J211 / K6</f>
        <v>5.5327484659123899E-3</v>
      </c>
      <c r="L211" s="35" t="s">
        <v>567</v>
      </c>
      <c r="M211" s="35" t="s">
        <v>281</v>
      </c>
      <c r="N211" s="35" t="s">
        <v>71</v>
      </c>
      <c r="O211" s="35" t="s">
        <v>282</v>
      </c>
      <c r="P211" s="36" t="s">
        <v>164</v>
      </c>
      <c r="Q211" s="37">
        <v>129.76</v>
      </c>
      <c r="R211" s="25"/>
      <c r="S211" s="39" t="s">
        <v>26</v>
      </c>
      <c r="T211" s="38">
        <f>TRUNC(TRUNC(R211 * V7, 2) + R211, 2)</f>
        <v>0</v>
      </c>
      <c r="U211" s="38">
        <f t="shared" si="37"/>
        <v>0</v>
      </c>
      <c r="V211" s="39" t="e">
        <f>U211 / V6</f>
        <v>#DIV/0!</v>
      </c>
      <c r="W211" s="5" t="str">
        <f t="shared" si="46"/>
        <v>OK</v>
      </c>
      <c r="X211" s="6" t="str">
        <f t="shared" si="47"/>
        <v>OK</v>
      </c>
      <c r="Y211" s="6" t="str">
        <f t="shared" si="48"/>
        <v>OK</v>
      </c>
      <c r="Z211" s="6" t="str">
        <f t="shared" si="49"/>
        <v>OK</v>
      </c>
      <c r="AA211" s="6" t="str">
        <f t="shared" si="50"/>
        <v>OK</v>
      </c>
      <c r="AB211" s="7">
        <f t="shared" si="51"/>
        <v>0</v>
      </c>
    </row>
    <row r="212" spans="1:28" ht="38.25">
      <c r="A212" s="35" t="s">
        <v>568</v>
      </c>
      <c r="B212" s="35" t="s">
        <v>523</v>
      </c>
      <c r="C212" s="35" t="s">
        <v>71</v>
      </c>
      <c r="D212" s="35" t="s">
        <v>524</v>
      </c>
      <c r="E212" s="36" t="s">
        <v>73</v>
      </c>
      <c r="F212" s="37">
        <v>58.92</v>
      </c>
      <c r="G212" s="38">
        <v>102.77</v>
      </c>
      <c r="H212" s="39" t="s">
        <v>26</v>
      </c>
      <c r="I212" s="38">
        <f>TRUNC(TRUNC(G212 * K7, 2) + G212, 2)</f>
        <v>125.54</v>
      </c>
      <c r="J212" s="38">
        <f t="shared" si="36"/>
        <v>7396.81</v>
      </c>
      <c r="K212" s="39">
        <f>J212 / K6</f>
        <v>2.0559818690484297E-3</v>
      </c>
      <c r="L212" s="35" t="s">
        <v>568</v>
      </c>
      <c r="M212" s="35" t="s">
        <v>523</v>
      </c>
      <c r="N212" s="35" t="s">
        <v>71</v>
      </c>
      <c r="O212" s="35" t="s">
        <v>524</v>
      </c>
      <c r="P212" s="36" t="s">
        <v>73</v>
      </c>
      <c r="Q212" s="37">
        <v>58.92</v>
      </c>
      <c r="R212" s="25"/>
      <c r="S212" s="39" t="s">
        <v>26</v>
      </c>
      <c r="T212" s="38">
        <f>TRUNC(TRUNC(R212 * V7, 2) + R212, 2)</f>
        <v>0</v>
      </c>
      <c r="U212" s="38">
        <f t="shared" si="37"/>
        <v>0</v>
      </c>
      <c r="V212" s="39" t="e">
        <f>U212 / V6</f>
        <v>#DIV/0!</v>
      </c>
      <c r="W212" s="5" t="str">
        <f t="shared" si="46"/>
        <v>OK</v>
      </c>
      <c r="X212" s="6" t="str">
        <f t="shared" si="47"/>
        <v>OK</v>
      </c>
      <c r="Y212" s="6" t="str">
        <f t="shared" si="48"/>
        <v>OK</v>
      </c>
      <c r="Z212" s="6" t="str">
        <f t="shared" si="49"/>
        <v>OK</v>
      </c>
      <c r="AA212" s="6" t="str">
        <f t="shared" si="50"/>
        <v>OK</v>
      </c>
      <c r="AB212" s="7">
        <f t="shared" si="51"/>
        <v>0</v>
      </c>
    </row>
    <row r="213" spans="1:28" ht="25.5">
      <c r="A213" s="35" t="s">
        <v>569</v>
      </c>
      <c r="B213" s="35" t="s">
        <v>526</v>
      </c>
      <c r="C213" s="35" t="s">
        <v>32</v>
      </c>
      <c r="D213" s="35" t="s">
        <v>527</v>
      </c>
      <c r="E213" s="36" t="s">
        <v>73</v>
      </c>
      <c r="F213" s="37">
        <v>58.92</v>
      </c>
      <c r="G213" s="38">
        <v>40.68</v>
      </c>
      <c r="H213" s="39" t="s">
        <v>26</v>
      </c>
      <c r="I213" s="38">
        <f>TRUNC(TRUNC(G213 * K7, 2) + G213, 2)</f>
        <v>49.69</v>
      </c>
      <c r="J213" s="38">
        <f t="shared" si="36"/>
        <v>2927.73</v>
      </c>
      <c r="K213" s="39">
        <f>J213 / K6</f>
        <v>8.1377780387344807E-4</v>
      </c>
      <c r="L213" s="35" t="s">
        <v>569</v>
      </c>
      <c r="M213" s="35" t="s">
        <v>526</v>
      </c>
      <c r="N213" s="35" t="s">
        <v>32</v>
      </c>
      <c r="O213" s="35" t="s">
        <v>527</v>
      </c>
      <c r="P213" s="36" t="s">
        <v>73</v>
      </c>
      <c r="Q213" s="37">
        <v>58.92</v>
      </c>
      <c r="R213" s="25"/>
      <c r="S213" s="39" t="s">
        <v>26</v>
      </c>
      <c r="T213" s="38">
        <f>TRUNC(TRUNC(R213 * V7, 2) + R213, 2)</f>
        <v>0</v>
      </c>
      <c r="U213" s="38">
        <f t="shared" si="37"/>
        <v>0</v>
      </c>
      <c r="V213" s="39" t="e">
        <f>U213 / V6</f>
        <v>#DIV/0!</v>
      </c>
      <c r="W213" s="5" t="str">
        <f t="shared" si="46"/>
        <v>OK</v>
      </c>
      <c r="X213" s="6" t="str">
        <f t="shared" si="47"/>
        <v>OK</v>
      </c>
      <c r="Y213" s="6" t="str">
        <f t="shared" si="48"/>
        <v>OK</v>
      </c>
      <c r="Z213" s="6" t="str">
        <f t="shared" si="49"/>
        <v>OK</v>
      </c>
      <c r="AA213" s="6" t="str">
        <f t="shared" si="50"/>
        <v>OK</v>
      </c>
      <c r="AB213" s="7">
        <f t="shared" si="51"/>
        <v>0</v>
      </c>
    </row>
    <row r="214" spans="1:28">
      <c r="A214" s="30" t="s">
        <v>570</v>
      </c>
      <c r="B214" s="30" t="s">
        <v>24</v>
      </c>
      <c r="C214" s="30"/>
      <c r="D214" s="30" t="s">
        <v>571</v>
      </c>
      <c r="E214" s="31"/>
      <c r="F214" s="32">
        <v>1</v>
      </c>
      <c r="G214" s="32" t="s">
        <v>26</v>
      </c>
      <c r="H214" s="33" t="s">
        <v>26</v>
      </c>
      <c r="I214" s="34">
        <f>J215</f>
        <v>4419</v>
      </c>
      <c r="J214" s="34">
        <f t="shared" si="36"/>
        <v>4419</v>
      </c>
      <c r="K214" s="33">
        <f>J214 / K6</f>
        <v>1.2282840683112059E-3</v>
      </c>
      <c r="L214" s="30" t="s">
        <v>570</v>
      </c>
      <c r="M214" s="30" t="s">
        <v>24</v>
      </c>
      <c r="N214" s="30"/>
      <c r="O214" s="30" t="s">
        <v>571</v>
      </c>
      <c r="P214" s="31"/>
      <c r="Q214" s="32">
        <v>1</v>
      </c>
      <c r="R214" s="24"/>
      <c r="S214" s="33" t="s">
        <v>26</v>
      </c>
      <c r="T214" s="34">
        <f>U215</f>
        <v>0</v>
      </c>
      <c r="U214" s="34">
        <f t="shared" si="37"/>
        <v>0</v>
      </c>
      <c r="V214" s="33" t="e">
        <f>U214 / V6</f>
        <v>#DIV/0!</v>
      </c>
      <c r="W214" s="5" t="str">
        <f t="shared" si="46"/>
        <v>OK</v>
      </c>
      <c r="X214" s="6" t="str">
        <f t="shared" si="47"/>
        <v>OK</v>
      </c>
      <c r="Y214" s="6" t="str">
        <f t="shared" si="48"/>
        <v>OK</v>
      </c>
      <c r="Z214" s="6" t="str">
        <f t="shared" si="49"/>
        <v>OK</v>
      </c>
      <c r="AA214" s="6" t="str">
        <f t="shared" si="50"/>
        <v>OK</v>
      </c>
      <c r="AB214" s="7">
        <f t="shared" si="51"/>
        <v>0</v>
      </c>
    </row>
    <row r="215" spans="1:28" ht="38.25">
      <c r="A215" s="35" t="s">
        <v>572</v>
      </c>
      <c r="B215" s="35" t="s">
        <v>523</v>
      </c>
      <c r="C215" s="35" t="s">
        <v>71</v>
      </c>
      <c r="D215" s="35" t="s">
        <v>524</v>
      </c>
      <c r="E215" s="36" t="s">
        <v>73</v>
      </c>
      <c r="F215" s="37">
        <v>35.200000000000003</v>
      </c>
      <c r="G215" s="38">
        <v>102.77</v>
      </c>
      <c r="H215" s="39" t="s">
        <v>26</v>
      </c>
      <c r="I215" s="38">
        <f>TRUNC(TRUNC(G215 * K7, 2) + G215, 2)</f>
        <v>125.54</v>
      </c>
      <c r="J215" s="38">
        <f t="shared" si="36"/>
        <v>4419</v>
      </c>
      <c r="K215" s="39">
        <f>J215 / K6</f>
        <v>1.2282840683112059E-3</v>
      </c>
      <c r="L215" s="35" t="s">
        <v>572</v>
      </c>
      <c r="M215" s="35" t="s">
        <v>523</v>
      </c>
      <c r="N215" s="35" t="s">
        <v>71</v>
      </c>
      <c r="O215" s="35" t="s">
        <v>524</v>
      </c>
      <c r="P215" s="36" t="s">
        <v>73</v>
      </c>
      <c r="Q215" s="37">
        <v>35.200000000000003</v>
      </c>
      <c r="R215" s="25"/>
      <c r="S215" s="39" t="s">
        <v>26</v>
      </c>
      <c r="T215" s="38">
        <f>TRUNC(TRUNC(R215 * V7, 2) + R215, 2)</f>
        <v>0</v>
      </c>
      <c r="U215" s="38">
        <f t="shared" si="37"/>
        <v>0</v>
      </c>
      <c r="V215" s="39" t="e">
        <f>U215 / V6</f>
        <v>#DIV/0!</v>
      </c>
      <c r="W215" s="5" t="str">
        <f t="shared" si="46"/>
        <v>OK</v>
      </c>
      <c r="X215" s="6" t="str">
        <f t="shared" si="47"/>
        <v>OK</v>
      </c>
      <c r="Y215" s="6" t="str">
        <f t="shared" si="48"/>
        <v>OK</v>
      </c>
      <c r="Z215" s="6" t="str">
        <f t="shared" si="49"/>
        <v>OK</v>
      </c>
      <c r="AA215" s="6" t="str">
        <f t="shared" si="50"/>
        <v>OK</v>
      </c>
      <c r="AB215" s="7">
        <f t="shared" si="51"/>
        <v>0</v>
      </c>
    </row>
    <row r="216" spans="1:28">
      <c r="A216" s="30" t="s">
        <v>573</v>
      </c>
      <c r="B216" s="30" t="s">
        <v>24</v>
      </c>
      <c r="C216" s="30"/>
      <c r="D216" s="30" t="s">
        <v>574</v>
      </c>
      <c r="E216" s="31"/>
      <c r="F216" s="32">
        <v>1</v>
      </c>
      <c r="G216" s="32" t="s">
        <v>26</v>
      </c>
      <c r="H216" s="33" t="s">
        <v>26</v>
      </c>
      <c r="I216" s="34">
        <f>J217 + J218</f>
        <v>210884.31999999998</v>
      </c>
      <c r="J216" s="34">
        <f t="shared" si="36"/>
        <v>210884.32</v>
      </c>
      <c r="K216" s="33">
        <f>J216 / K6</f>
        <v>5.8616395228024941E-2</v>
      </c>
      <c r="L216" s="30" t="s">
        <v>573</v>
      </c>
      <c r="M216" s="30" t="s">
        <v>24</v>
      </c>
      <c r="N216" s="30"/>
      <c r="O216" s="30" t="s">
        <v>574</v>
      </c>
      <c r="P216" s="31"/>
      <c r="Q216" s="32">
        <v>1</v>
      </c>
      <c r="R216" s="24"/>
      <c r="S216" s="33" t="s">
        <v>26</v>
      </c>
      <c r="T216" s="34">
        <f>U217 + U218</f>
        <v>0</v>
      </c>
      <c r="U216" s="34">
        <f t="shared" si="37"/>
        <v>0</v>
      </c>
      <c r="V216" s="33" t="e">
        <f>U216 / V6</f>
        <v>#DIV/0!</v>
      </c>
      <c r="W216" s="5" t="str">
        <f t="shared" si="46"/>
        <v>OK</v>
      </c>
      <c r="X216" s="6" t="str">
        <f t="shared" si="47"/>
        <v>OK</v>
      </c>
      <c r="Y216" s="6" t="str">
        <f t="shared" si="48"/>
        <v>OK</v>
      </c>
      <c r="Z216" s="6" t="str">
        <f t="shared" si="49"/>
        <v>OK</v>
      </c>
      <c r="AA216" s="6" t="str">
        <f t="shared" si="50"/>
        <v>OK</v>
      </c>
      <c r="AB216" s="7">
        <f t="shared" si="51"/>
        <v>0</v>
      </c>
    </row>
    <row r="217" spans="1:28" ht="25.5">
      <c r="A217" s="35" t="s">
        <v>575</v>
      </c>
      <c r="B217" s="35" t="s">
        <v>284</v>
      </c>
      <c r="C217" s="35" t="s">
        <v>32</v>
      </c>
      <c r="D217" s="35" t="s">
        <v>285</v>
      </c>
      <c r="E217" s="36" t="s">
        <v>59</v>
      </c>
      <c r="F217" s="37">
        <v>30</v>
      </c>
      <c r="G217" s="38">
        <v>114.37</v>
      </c>
      <c r="H217" s="39" t="s">
        <v>26</v>
      </c>
      <c r="I217" s="38">
        <f>TRUNC(TRUNC(G217 * K7, 2) + G217, 2)</f>
        <v>139.71</v>
      </c>
      <c r="J217" s="38">
        <f t="shared" si="36"/>
        <v>4191.3</v>
      </c>
      <c r="K217" s="39">
        <f>J217 / K6</f>
        <v>1.1649936672352924E-3</v>
      </c>
      <c r="L217" s="35" t="s">
        <v>575</v>
      </c>
      <c r="M217" s="35" t="s">
        <v>284</v>
      </c>
      <c r="N217" s="35" t="s">
        <v>32</v>
      </c>
      <c r="O217" s="35" t="s">
        <v>285</v>
      </c>
      <c r="P217" s="36" t="s">
        <v>59</v>
      </c>
      <c r="Q217" s="37">
        <v>30</v>
      </c>
      <c r="R217" s="25"/>
      <c r="S217" s="39" t="s">
        <v>26</v>
      </c>
      <c r="T217" s="38">
        <f>TRUNC(TRUNC(R217 * V7, 2) + R217, 2)</f>
        <v>0</v>
      </c>
      <c r="U217" s="38">
        <f t="shared" si="37"/>
        <v>0</v>
      </c>
      <c r="V217" s="39" t="e">
        <f>U217 / V6</f>
        <v>#DIV/0!</v>
      </c>
      <c r="W217" s="5" t="str">
        <f t="shared" ref="W217:W218" si="52">IF(D217=O217,"OK","ERRO")</f>
        <v>OK</v>
      </c>
      <c r="X217" s="6" t="str">
        <f t="shared" ref="X217:X218" si="53">IF(E217=P217,"OK","ERRO")</f>
        <v>OK</v>
      </c>
      <c r="Y217" s="6" t="str">
        <f t="shared" ref="Y217:Y218" si="54">IF(F217=Q217,"OK","ERRO")</f>
        <v>OK</v>
      </c>
      <c r="Z217" s="6" t="str">
        <f t="shared" ref="Z217:Z218" si="55">IF(I217&gt;=T217,"OK","ERRO")</f>
        <v>OK</v>
      </c>
      <c r="AA217" s="6" t="str">
        <f t="shared" ref="AA217:AA218" si="56">IF(S217&lt;=H217,"OK","ERRO")</f>
        <v>OK</v>
      </c>
      <c r="AB217" s="7">
        <f t="shared" ref="AB217:AB218" si="57">IFERROR(U217/J217,"-")</f>
        <v>0</v>
      </c>
    </row>
    <row r="218" spans="1:28" ht="25.5">
      <c r="A218" s="35" t="s">
        <v>576</v>
      </c>
      <c r="B218" s="35" t="s">
        <v>577</v>
      </c>
      <c r="C218" s="35" t="s">
        <v>32</v>
      </c>
      <c r="D218" s="35" t="s">
        <v>578</v>
      </c>
      <c r="E218" s="36" t="s">
        <v>34</v>
      </c>
      <c r="F218" s="37">
        <v>1</v>
      </c>
      <c r="G218" s="38">
        <v>169198.61</v>
      </c>
      <c r="H218" s="39" t="s">
        <v>26</v>
      </c>
      <c r="I218" s="38">
        <f>TRUNC(TRUNC(G218 * K7, 2) + G218, 2)</f>
        <v>206693.02</v>
      </c>
      <c r="J218" s="38">
        <f t="shared" si="36"/>
        <v>206693.02</v>
      </c>
      <c r="K218" s="39">
        <f>J218 / K6</f>
        <v>5.7451401560789643E-2</v>
      </c>
      <c r="L218" s="35" t="s">
        <v>576</v>
      </c>
      <c r="M218" s="35" t="s">
        <v>577</v>
      </c>
      <c r="N218" s="35" t="s">
        <v>32</v>
      </c>
      <c r="O218" s="35" t="s">
        <v>578</v>
      </c>
      <c r="P218" s="36" t="s">
        <v>34</v>
      </c>
      <c r="Q218" s="37">
        <v>1</v>
      </c>
      <c r="R218" s="25"/>
      <c r="S218" s="39" t="s">
        <v>26</v>
      </c>
      <c r="T218" s="38">
        <f>TRUNC(TRUNC(R218 * V7, 2) + R218, 2)</f>
        <v>0</v>
      </c>
      <c r="U218" s="38">
        <f t="shared" si="37"/>
        <v>0</v>
      </c>
      <c r="V218" s="39" t="e">
        <f>U218 / V6</f>
        <v>#DIV/0!</v>
      </c>
      <c r="W218" s="5" t="str">
        <f t="shared" si="52"/>
        <v>OK</v>
      </c>
      <c r="X218" s="6" t="str">
        <f t="shared" si="53"/>
        <v>OK</v>
      </c>
      <c r="Y218" s="6" t="str">
        <f t="shared" si="54"/>
        <v>OK</v>
      </c>
      <c r="Z218" s="6" t="str">
        <f t="shared" si="55"/>
        <v>OK</v>
      </c>
      <c r="AA218" s="6" t="str">
        <f t="shared" si="56"/>
        <v>OK</v>
      </c>
      <c r="AB218" s="7">
        <f t="shared" si="57"/>
        <v>0</v>
      </c>
    </row>
    <row r="219" spans="1:28">
      <c r="A219" s="30" t="s">
        <v>579</v>
      </c>
      <c r="B219" s="30" t="s">
        <v>24</v>
      </c>
      <c r="C219" s="30"/>
      <c r="D219" s="30" t="s">
        <v>580</v>
      </c>
      <c r="E219" s="31"/>
      <c r="F219" s="32">
        <v>1</v>
      </c>
      <c r="G219" s="32" t="s">
        <v>26</v>
      </c>
      <c r="H219" s="33" t="s">
        <v>26</v>
      </c>
      <c r="I219" s="34">
        <f>J220 + J221 + J222 + J223 + J224 + J225 + J226 + J227 + J228 + J229 + J230 + J231 + J232 + J233 + J234 + J235 + J236 + J237 + J238 + J239 + J240</f>
        <v>7480.6700000000019</v>
      </c>
      <c r="J219" s="34">
        <f t="shared" si="36"/>
        <v>7480.67</v>
      </c>
      <c r="K219" s="33">
        <f>J219 / K6</f>
        <v>2.0792911928702398E-3</v>
      </c>
      <c r="L219" s="30" t="s">
        <v>579</v>
      </c>
      <c r="M219" s="30" t="s">
        <v>24</v>
      </c>
      <c r="N219" s="30"/>
      <c r="O219" s="30" t="s">
        <v>580</v>
      </c>
      <c r="P219" s="31"/>
      <c r="Q219" s="32">
        <v>1</v>
      </c>
      <c r="R219" s="24"/>
      <c r="S219" s="33" t="s">
        <v>26</v>
      </c>
      <c r="T219" s="34">
        <f>U220 + U221 + U222 + U223 + U224 + U225 + U226 + U227 + U228 + U229 + U230 + U231 + U232 + U233 + U234 + U235 + U236 + U237 + U238 + U239 + U240</f>
        <v>0</v>
      </c>
      <c r="U219" s="34">
        <f t="shared" si="37"/>
        <v>0</v>
      </c>
      <c r="V219" s="33" t="e">
        <f>U219 / V6</f>
        <v>#DIV/0!</v>
      </c>
      <c r="W219" s="5" t="str">
        <f t="shared" ref="W219:W221" si="58">IF(D219=O219,"OK","ERRO")</f>
        <v>OK</v>
      </c>
      <c r="X219" s="6" t="str">
        <f t="shared" ref="X219:X221" si="59">IF(E219=P219,"OK","ERRO")</f>
        <v>OK</v>
      </c>
      <c r="Y219" s="6" t="str">
        <f t="shared" ref="Y219:Y221" si="60">IF(F219=Q219,"OK","ERRO")</f>
        <v>OK</v>
      </c>
      <c r="Z219" s="6" t="str">
        <f t="shared" ref="Z219:Z221" si="61">IF(I219&gt;=T219,"OK","ERRO")</f>
        <v>OK</v>
      </c>
      <c r="AA219" s="6" t="str">
        <f t="shared" ref="AA219:AA221" si="62">IF(S219&lt;=H219,"OK","ERRO")</f>
        <v>OK</v>
      </c>
      <c r="AB219" s="7">
        <f t="shared" ref="AB219:AB221" si="63">IFERROR(U219/J219,"-")</f>
        <v>0</v>
      </c>
    </row>
    <row r="220" spans="1:28" ht="25.5">
      <c r="A220" s="35" t="s">
        <v>581</v>
      </c>
      <c r="B220" s="35" t="s">
        <v>582</v>
      </c>
      <c r="C220" s="35" t="s">
        <v>71</v>
      </c>
      <c r="D220" s="35" t="s">
        <v>583</v>
      </c>
      <c r="E220" s="36" t="s">
        <v>73</v>
      </c>
      <c r="F220" s="37">
        <v>6.17</v>
      </c>
      <c r="G220" s="38">
        <v>96.53</v>
      </c>
      <c r="H220" s="39" t="s">
        <v>26</v>
      </c>
      <c r="I220" s="38">
        <f>TRUNC(TRUNC(G220 * K7, 2) + G220, 2)</f>
        <v>117.92</v>
      </c>
      <c r="J220" s="38">
        <f t="shared" si="36"/>
        <v>727.56</v>
      </c>
      <c r="K220" s="39">
        <f>J220 / K6</f>
        <v>2.0222909181726655E-4</v>
      </c>
      <c r="L220" s="35" t="s">
        <v>581</v>
      </c>
      <c r="M220" s="35" t="s">
        <v>582</v>
      </c>
      <c r="N220" s="35" t="s">
        <v>71</v>
      </c>
      <c r="O220" s="35" t="s">
        <v>583</v>
      </c>
      <c r="P220" s="36" t="s">
        <v>73</v>
      </c>
      <c r="Q220" s="37">
        <v>6.17</v>
      </c>
      <c r="R220" s="25"/>
      <c r="S220" s="39" t="s">
        <v>26</v>
      </c>
      <c r="T220" s="38">
        <f>TRUNC(TRUNC(R220 * V7, 2) + R220, 2)</f>
        <v>0</v>
      </c>
      <c r="U220" s="38">
        <f t="shared" si="37"/>
        <v>0</v>
      </c>
      <c r="V220" s="39" t="e">
        <f>U220 / V6</f>
        <v>#DIV/0!</v>
      </c>
      <c r="W220" s="5" t="str">
        <f t="shared" si="58"/>
        <v>OK</v>
      </c>
      <c r="X220" s="6" t="str">
        <f t="shared" si="59"/>
        <v>OK</v>
      </c>
      <c r="Y220" s="6" t="str">
        <f t="shared" si="60"/>
        <v>OK</v>
      </c>
      <c r="Z220" s="6" t="str">
        <f t="shared" si="61"/>
        <v>OK</v>
      </c>
      <c r="AA220" s="6" t="str">
        <f t="shared" si="62"/>
        <v>OK</v>
      </c>
      <c r="AB220" s="7">
        <f t="shared" si="63"/>
        <v>0</v>
      </c>
    </row>
    <row r="221" spans="1:28" ht="38.25">
      <c r="A221" s="35" t="s">
        <v>584</v>
      </c>
      <c r="B221" s="35" t="s">
        <v>585</v>
      </c>
      <c r="C221" s="35" t="s">
        <v>71</v>
      </c>
      <c r="D221" s="35" t="s">
        <v>586</v>
      </c>
      <c r="E221" s="36" t="s">
        <v>73</v>
      </c>
      <c r="F221" s="37">
        <v>3.08</v>
      </c>
      <c r="G221" s="38">
        <v>43.2</v>
      </c>
      <c r="H221" s="39" t="s">
        <v>26</v>
      </c>
      <c r="I221" s="38">
        <f>TRUNC(TRUNC(G221 * K7, 2) + G221, 2)</f>
        <v>52.77</v>
      </c>
      <c r="J221" s="38">
        <f t="shared" si="36"/>
        <v>162.53</v>
      </c>
      <c r="K221" s="39">
        <f>J221 / K6</f>
        <v>4.5176060109214822E-5</v>
      </c>
      <c r="L221" s="35" t="s">
        <v>584</v>
      </c>
      <c r="M221" s="35" t="s">
        <v>585</v>
      </c>
      <c r="N221" s="35" t="s">
        <v>71</v>
      </c>
      <c r="O221" s="35" t="s">
        <v>586</v>
      </c>
      <c r="P221" s="36" t="s">
        <v>73</v>
      </c>
      <c r="Q221" s="37">
        <v>3.08</v>
      </c>
      <c r="R221" s="25"/>
      <c r="S221" s="39" t="s">
        <v>26</v>
      </c>
      <c r="T221" s="38">
        <f>TRUNC(TRUNC(R221 * V7, 2) + R221, 2)</f>
        <v>0</v>
      </c>
      <c r="U221" s="38">
        <f t="shared" si="37"/>
        <v>0</v>
      </c>
      <c r="V221" s="39" t="e">
        <f>U221 / V6</f>
        <v>#DIV/0!</v>
      </c>
      <c r="W221" s="5" t="str">
        <f t="shared" si="58"/>
        <v>OK</v>
      </c>
      <c r="X221" s="6" t="str">
        <f t="shared" si="59"/>
        <v>OK</v>
      </c>
      <c r="Y221" s="6" t="str">
        <f t="shared" si="60"/>
        <v>OK</v>
      </c>
      <c r="Z221" s="6" t="str">
        <f t="shared" si="61"/>
        <v>OK</v>
      </c>
      <c r="AA221" s="6" t="str">
        <f t="shared" si="62"/>
        <v>OK</v>
      </c>
      <c r="AB221" s="7">
        <f t="shared" si="63"/>
        <v>0</v>
      </c>
    </row>
    <row r="222" spans="1:28" ht="25.5">
      <c r="A222" s="35" t="s">
        <v>587</v>
      </c>
      <c r="B222" s="35" t="s">
        <v>588</v>
      </c>
      <c r="C222" s="35" t="s">
        <v>71</v>
      </c>
      <c r="D222" s="35" t="s">
        <v>589</v>
      </c>
      <c r="E222" s="36" t="s">
        <v>590</v>
      </c>
      <c r="F222" s="37">
        <v>6.99</v>
      </c>
      <c r="G222" s="38">
        <v>17.45</v>
      </c>
      <c r="H222" s="39" t="s">
        <v>26</v>
      </c>
      <c r="I222" s="38">
        <f>TRUNC(TRUNC(G222 * K7, 2) + G222, 2)</f>
        <v>21.31</v>
      </c>
      <c r="J222" s="38">
        <f t="shared" si="36"/>
        <v>148.94999999999999</v>
      </c>
      <c r="K222" s="39">
        <f>J222 / K6</f>
        <v>4.1401428371793189E-5</v>
      </c>
      <c r="L222" s="35" t="s">
        <v>587</v>
      </c>
      <c r="M222" s="35" t="s">
        <v>588</v>
      </c>
      <c r="N222" s="35" t="s">
        <v>71</v>
      </c>
      <c r="O222" s="35" t="s">
        <v>589</v>
      </c>
      <c r="P222" s="36" t="s">
        <v>590</v>
      </c>
      <c r="Q222" s="37">
        <v>6.99</v>
      </c>
      <c r="R222" s="25"/>
      <c r="S222" s="39" t="s">
        <v>26</v>
      </c>
      <c r="T222" s="38">
        <f>TRUNC(TRUNC(R222 * V7, 2) + R222, 2)</f>
        <v>0</v>
      </c>
      <c r="U222" s="38">
        <f t="shared" si="37"/>
        <v>0</v>
      </c>
      <c r="V222" s="39" t="e">
        <f>U222 / V6</f>
        <v>#DIV/0!</v>
      </c>
      <c r="W222" s="5" t="str">
        <f t="shared" ref="W222:W243" si="64">IF(D222=O222,"OK","ERRO")</f>
        <v>OK</v>
      </c>
      <c r="X222" s="6" t="str">
        <f t="shared" ref="X222:X243" si="65">IF(E222=P222,"OK","ERRO")</f>
        <v>OK</v>
      </c>
      <c r="Y222" s="6" t="str">
        <f t="shared" ref="Y222:Y243" si="66">IF(F222=Q222,"OK","ERRO")</f>
        <v>OK</v>
      </c>
      <c r="Z222" s="6" t="str">
        <f t="shared" ref="Z222:Z243" si="67">IF(I222&gt;=T222,"OK","ERRO")</f>
        <v>OK</v>
      </c>
      <c r="AA222" s="6" t="str">
        <f t="shared" ref="AA222:AA243" si="68">IF(S222&lt;=H222,"OK","ERRO")</f>
        <v>OK</v>
      </c>
      <c r="AB222" s="7">
        <f t="shared" ref="AB222:AB243" si="69">IFERROR(U222/J222,"-")</f>
        <v>0</v>
      </c>
    </row>
    <row r="223" spans="1:28" ht="38.25">
      <c r="A223" s="35" t="s">
        <v>591</v>
      </c>
      <c r="B223" s="35" t="s">
        <v>592</v>
      </c>
      <c r="C223" s="35" t="s">
        <v>71</v>
      </c>
      <c r="D223" s="35" t="s">
        <v>593</v>
      </c>
      <c r="E223" s="36" t="s">
        <v>73</v>
      </c>
      <c r="F223" s="37">
        <v>0.96</v>
      </c>
      <c r="G223" s="38">
        <v>149.54</v>
      </c>
      <c r="H223" s="39" t="s">
        <v>26</v>
      </c>
      <c r="I223" s="38">
        <f>TRUNC(TRUNC(G223 * K7, 2) + G223, 2)</f>
        <v>182.67</v>
      </c>
      <c r="J223" s="38">
        <f t="shared" si="36"/>
        <v>175.36</v>
      </c>
      <c r="K223" s="39">
        <f>J223 / K6</f>
        <v>4.8742225439930546E-5</v>
      </c>
      <c r="L223" s="35" t="s">
        <v>591</v>
      </c>
      <c r="M223" s="35" t="s">
        <v>592</v>
      </c>
      <c r="N223" s="35" t="s">
        <v>71</v>
      </c>
      <c r="O223" s="35" t="s">
        <v>593</v>
      </c>
      <c r="P223" s="36" t="s">
        <v>73</v>
      </c>
      <c r="Q223" s="37">
        <v>0.96</v>
      </c>
      <c r="R223" s="25"/>
      <c r="S223" s="39" t="s">
        <v>26</v>
      </c>
      <c r="T223" s="38">
        <f>TRUNC(TRUNC(R223 * V7, 2) + R223, 2)</f>
        <v>0</v>
      </c>
      <c r="U223" s="38">
        <f t="shared" si="37"/>
        <v>0</v>
      </c>
      <c r="V223" s="39" t="e">
        <f>U223 / V6</f>
        <v>#DIV/0!</v>
      </c>
      <c r="W223" s="5" t="str">
        <f t="shared" si="64"/>
        <v>OK</v>
      </c>
      <c r="X223" s="6" t="str">
        <f t="shared" si="65"/>
        <v>OK</v>
      </c>
      <c r="Y223" s="6" t="str">
        <f t="shared" si="66"/>
        <v>OK</v>
      </c>
      <c r="Z223" s="6" t="str">
        <f t="shared" si="67"/>
        <v>OK</v>
      </c>
      <c r="AA223" s="6" t="str">
        <f t="shared" si="68"/>
        <v>OK</v>
      </c>
      <c r="AB223" s="7">
        <f t="shared" si="69"/>
        <v>0</v>
      </c>
    </row>
    <row r="224" spans="1:28" ht="38.25">
      <c r="A224" s="35" t="s">
        <v>594</v>
      </c>
      <c r="B224" s="35" t="s">
        <v>162</v>
      </c>
      <c r="C224" s="35" t="s">
        <v>71</v>
      </c>
      <c r="D224" s="35" t="s">
        <v>163</v>
      </c>
      <c r="E224" s="36" t="s">
        <v>164</v>
      </c>
      <c r="F224" s="37">
        <v>0.33</v>
      </c>
      <c r="G224" s="38">
        <v>220.92</v>
      </c>
      <c r="H224" s="39" t="s">
        <v>26</v>
      </c>
      <c r="I224" s="38">
        <f>TRUNC(TRUNC(G224 * K7, 2) + G224, 2)</f>
        <v>269.87</v>
      </c>
      <c r="J224" s="38">
        <f t="shared" si="36"/>
        <v>89.05</v>
      </c>
      <c r="K224" s="39">
        <f>J224 / K6</f>
        <v>2.4751911356214728E-5</v>
      </c>
      <c r="L224" s="35" t="s">
        <v>594</v>
      </c>
      <c r="M224" s="35" t="s">
        <v>162</v>
      </c>
      <c r="N224" s="35" t="s">
        <v>71</v>
      </c>
      <c r="O224" s="35" t="s">
        <v>163</v>
      </c>
      <c r="P224" s="36" t="s">
        <v>164</v>
      </c>
      <c r="Q224" s="37">
        <v>0.33</v>
      </c>
      <c r="R224" s="25"/>
      <c r="S224" s="39" t="s">
        <v>26</v>
      </c>
      <c r="T224" s="38">
        <f>TRUNC(TRUNC(R224 * V7, 2) + R224, 2)</f>
        <v>0</v>
      </c>
      <c r="U224" s="38">
        <f t="shared" si="37"/>
        <v>0</v>
      </c>
      <c r="V224" s="39" t="e">
        <f>U224 / V6</f>
        <v>#DIV/0!</v>
      </c>
      <c r="W224" s="5" t="str">
        <f t="shared" si="64"/>
        <v>OK</v>
      </c>
      <c r="X224" s="6" t="str">
        <f t="shared" si="65"/>
        <v>OK</v>
      </c>
      <c r="Y224" s="6" t="str">
        <f t="shared" si="66"/>
        <v>OK</v>
      </c>
      <c r="Z224" s="6" t="str">
        <f t="shared" si="67"/>
        <v>OK</v>
      </c>
      <c r="AA224" s="6" t="str">
        <f t="shared" si="68"/>
        <v>OK</v>
      </c>
      <c r="AB224" s="7">
        <f t="shared" si="69"/>
        <v>0</v>
      </c>
    </row>
    <row r="225" spans="1:28" ht="38.25">
      <c r="A225" s="35" t="s">
        <v>595</v>
      </c>
      <c r="B225" s="35" t="s">
        <v>596</v>
      </c>
      <c r="C225" s="35" t="s">
        <v>71</v>
      </c>
      <c r="D225" s="35" t="s">
        <v>597</v>
      </c>
      <c r="E225" s="36" t="s">
        <v>164</v>
      </c>
      <c r="F225" s="37">
        <v>0.56999999999999995</v>
      </c>
      <c r="G225" s="38">
        <v>565.63</v>
      </c>
      <c r="H225" s="39" t="s">
        <v>26</v>
      </c>
      <c r="I225" s="38">
        <f>TRUNC(TRUNC(G225 * K7, 2) + G225, 2)</f>
        <v>690.97</v>
      </c>
      <c r="J225" s="38">
        <f t="shared" si="36"/>
        <v>393.85</v>
      </c>
      <c r="K225" s="39">
        <f>J225 / K6</f>
        <v>1.0947265904149547E-4</v>
      </c>
      <c r="L225" s="35" t="s">
        <v>595</v>
      </c>
      <c r="M225" s="35" t="s">
        <v>596</v>
      </c>
      <c r="N225" s="35" t="s">
        <v>71</v>
      </c>
      <c r="O225" s="35" t="s">
        <v>597</v>
      </c>
      <c r="P225" s="36" t="s">
        <v>164</v>
      </c>
      <c r="Q225" s="37">
        <v>0.56999999999999995</v>
      </c>
      <c r="R225" s="25"/>
      <c r="S225" s="39" t="s">
        <v>26</v>
      </c>
      <c r="T225" s="38">
        <f>TRUNC(TRUNC(R225 * V7, 2) + R225, 2)</f>
        <v>0</v>
      </c>
      <c r="U225" s="38">
        <f t="shared" si="37"/>
        <v>0</v>
      </c>
      <c r="V225" s="39" t="e">
        <f>U225 / V6</f>
        <v>#DIV/0!</v>
      </c>
      <c r="W225" s="5" t="str">
        <f t="shared" si="64"/>
        <v>OK</v>
      </c>
      <c r="X225" s="6" t="str">
        <f t="shared" si="65"/>
        <v>OK</v>
      </c>
      <c r="Y225" s="6" t="str">
        <f t="shared" si="66"/>
        <v>OK</v>
      </c>
      <c r="Z225" s="6" t="str">
        <f t="shared" si="67"/>
        <v>OK</v>
      </c>
      <c r="AA225" s="6" t="str">
        <f t="shared" si="68"/>
        <v>OK</v>
      </c>
      <c r="AB225" s="7">
        <f t="shared" si="69"/>
        <v>0</v>
      </c>
    </row>
    <row r="226" spans="1:28" ht="25.5">
      <c r="A226" s="35" t="s">
        <v>598</v>
      </c>
      <c r="B226" s="35" t="s">
        <v>599</v>
      </c>
      <c r="C226" s="35" t="s">
        <v>32</v>
      </c>
      <c r="D226" s="35" t="s">
        <v>600</v>
      </c>
      <c r="E226" s="36" t="s">
        <v>191</v>
      </c>
      <c r="F226" s="37">
        <v>3.08</v>
      </c>
      <c r="G226" s="38">
        <v>136.44</v>
      </c>
      <c r="H226" s="39" t="s">
        <v>26</v>
      </c>
      <c r="I226" s="38">
        <f>TRUNC(TRUNC(G226 * K7, 2) + G226, 2)</f>
        <v>166.67</v>
      </c>
      <c r="J226" s="38">
        <f t="shared" si="36"/>
        <v>513.34</v>
      </c>
      <c r="K226" s="39">
        <f>J226 / K6</f>
        <v>1.4268552695788063E-4</v>
      </c>
      <c r="L226" s="35" t="s">
        <v>598</v>
      </c>
      <c r="M226" s="35" t="s">
        <v>599</v>
      </c>
      <c r="N226" s="35" t="s">
        <v>32</v>
      </c>
      <c r="O226" s="35" t="s">
        <v>600</v>
      </c>
      <c r="P226" s="36" t="s">
        <v>191</v>
      </c>
      <c r="Q226" s="37">
        <v>3.08</v>
      </c>
      <c r="R226" s="25"/>
      <c r="S226" s="39" t="s">
        <v>26</v>
      </c>
      <c r="T226" s="38">
        <f>TRUNC(TRUNC(R226 * V7, 2) + R226, 2)</f>
        <v>0</v>
      </c>
      <c r="U226" s="38">
        <f t="shared" si="37"/>
        <v>0</v>
      </c>
      <c r="V226" s="39" t="e">
        <f>U226 / V6</f>
        <v>#DIV/0!</v>
      </c>
      <c r="W226" s="5" t="str">
        <f t="shared" si="64"/>
        <v>OK</v>
      </c>
      <c r="X226" s="6" t="str">
        <f t="shared" si="65"/>
        <v>OK</v>
      </c>
      <c r="Y226" s="6" t="str">
        <f t="shared" si="66"/>
        <v>OK</v>
      </c>
      <c r="Z226" s="6" t="str">
        <f t="shared" si="67"/>
        <v>OK</v>
      </c>
      <c r="AA226" s="6" t="str">
        <f t="shared" si="68"/>
        <v>OK</v>
      </c>
      <c r="AB226" s="7">
        <f t="shared" si="69"/>
        <v>0</v>
      </c>
    </row>
    <row r="227" spans="1:28" ht="38.25">
      <c r="A227" s="35" t="s">
        <v>601</v>
      </c>
      <c r="B227" s="35" t="s">
        <v>602</v>
      </c>
      <c r="C227" s="35" t="s">
        <v>32</v>
      </c>
      <c r="D227" s="35" t="s">
        <v>603</v>
      </c>
      <c r="E227" s="36" t="s">
        <v>73</v>
      </c>
      <c r="F227" s="37">
        <v>8.34</v>
      </c>
      <c r="G227" s="38">
        <v>242.74</v>
      </c>
      <c r="H227" s="39" t="s">
        <v>26</v>
      </c>
      <c r="I227" s="38">
        <f>TRUNC(TRUNC(G227 * K7, 2) + G227, 2)</f>
        <v>296.52999999999997</v>
      </c>
      <c r="J227" s="38">
        <f t="shared" si="36"/>
        <v>2473.06</v>
      </c>
      <c r="K227" s="39">
        <f>J227 / K6</f>
        <v>6.8739990902414816E-4</v>
      </c>
      <c r="L227" s="35" t="s">
        <v>601</v>
      </c>
      <c r="M227" s="35" t="s">
        <v>602</v>
      </c>
      <c r="N227" s="35" t="s">
        <v>32</v>
      </c>
      <c r="O227" s="35" t="s">
        <v>603</v>
      </c>
      <c r="P227" s="36" t="s">
        <v>73</v>
      </c>
      <c r="Q227" s="37">
        <v>8.34</v>
      </c>
      <c r="R227" s="25"/>
      <c r="S227" s="39" t="s">
        <v>26</v>
      </c>
      <c r="T227" s="38">
        <f>TRUNC(TRUNC(R227 * V7, 2) + R227, 2)</f>
        <v>0</v>
      </c>
      <c r="U227" s="38">
        <f t="shared" si="37"/>
        <v>0</v>
      </c>
      <c r="V227" s="39" t="e">
        <f>U227 / V6</f>
        <v>#DIV/0!</v>
      </c>
      <c r="W227" s="5" t="str">
        <f t="shared" si="64"/>
        <v>OK</v>
      </c>
      <c r="X227" s="6" t="str">
        <f t="shared" si="65"/>
        <v>OK</v>
      </c>
      <c r="Y227" s="6" t="str">
        <f t="shared" si="66"/>
        <v>OK</v>
      </c>
      <c r="Z227" s="6" t="str">
        <f t="shared" si="67"/>
        <v>OK</v>
      </c>
      <c r="AA227" s="6" t="str">
        <f t="shared" si="68"/>
        <v>OK</v>
      </c>
      <c r="AB227" s="7">
        <f t="shared" si="69"/>
        <v>0</v>
      </c>
    </row>
    <row r="228" spans="1:28" ht="25.5">
      <c r="A228" s="35" t="s">
        <v>604</v>
      </c>
      <c r="B228" s="35" t="s">
        <v>605</v>
      </c>
      <c r="C228" s="35" t="s">
        <v>71</v>
      </c>
      <c r="D228" s="35" t="s">
        <v>606</v>
      </c>
      <c r="E228" s="36" t="s">
        <v>73</v>
      </c>
      <c r="F228" s="37">
        <v>3.08</v>
      </c>
      <c r="G228" s="38">
        <v>43.34</v>
      </c>
      <c r="H228" s="39" t="s">
        <v>26</v>
      </c>
      <c r="I228" s="38">
        <f>TRUNC(TRUNC(G228 * K7, 2) + G228, 2)</f>
        <v>52.94</v>
      </c>
      <c r="J228" s="38">
        <f t="shared" si="36"/>
        <v>163.05000000000001</v>
      </c>
      <c r="K228" s="39">
        <f>J228 / K6</f>
        <v>4.5320596817864253E-5</v>
      </c>
      <c r="L228" s="35" t="s">
        <v>604</v>
      </c>
      <c r="M228" s="35" t="s">
        <v>605</v>
      </c>
      <c r="N228" s="35" t="s">
        <v>71</v>
      </c>
      <c r="O228" s="35" t="s">
        <v>606</v>
      </c>
      <c r="P228" s="36" t="s">
        <v>73</v>
      </c>
      <c r="Q228" s="37">
        <v>3.08</v>
      </c>
      <c r="R228" s="25"/>
      <c r="S228" s="39" t="s">
        <v>26</v>
      </c>
      <c r="T228" s="38">
        <f>TRUNC(TRUNC(R228 * V7, 2) + R228, 2)</f>
        <v>0</v>
      </c>
      <c r="U228" s="38">
        <f t="shared" si="37"/>
        <v>0</v>
      </c>
      <c r="V228" s="39" t="e">
        <f>U228 / V6</f>
        <v>#DIV/0!</v>
      </c>
      <c r="W228" s="5" t="str">
        <f t="shared" si="64"/>
        <v>OK</v>
      </c>
      <c r="X228" s="6" t="str">
        <f t="shared" si="65"/>
        <v>OK</v>
      </c>
      <c r="Y228" s="6" t="str">
        <f t="shared" si="66"/>
        <v>OK</v>
      </c>
      <c r="Z228" s="6" t="str">
        <f t="shared" si="67"/>
        <v>OK</v>
      </c>
      <c r="AA228" s="6" t="str">
        <f t="shared" si="68"/>
        <v>OK</v>
      </c>
      <c r="AB228" s="7">
        <f t="shared" si="69"/>
        <v>0</v>
      </c>
    </row>
    <row r="229" spans="1:28" ht="25.5">
      <c r="A229" s="35" t="s">
        <v>607</v>
      </c>
      <c r="B229" s="35" t="s">
        <v>608</v>
      </c>
      <c r="C229" s="35" t="s">
        <v>32</v>
      </c>
      <c r="D229" s="35" t="s">
        <v>609</v>
      </c>
      <c r="E229" s="36" t="s">
        <v>73</v>
      </c>
      <c r="F229" s="37">
        <v>2.2000000000000002</v>
      </c>
      <c r="G229" s="38">
        <v>138.22999999999999</v>
      </c>
      <c r="H229" s="39" t="s">
        <v>26</v>
      </c>
      <c r="I229" s="38">
        <f>TRUNC(TRUNC(G229 * K7, 2) + G229, 2)</f>
        <v>168.86</v>
      </c>
      <c r="J229" s="38">
        <f t="shared" si="36"/>
        <v>371.49</v>
      </c>
      <c r="K229" s="39">
        <f>J229 / K6</f>
        <v>1.0325758056957002E-4</v>
      </c>
      <c r="L229" s="35" t="s">
        <v>607</v>
      </c>
      <c r="M229" s="35" t="s">
        <v>608</v>
      </c>
      <c r="N229" s="35" t="s">
        <v>32</v>
      </c>
      <c r="O229" s="35" t="s">
        <v>609</v>
      </c>
      <c r="P229" s="36" t="s">
        <v>73</v>
      </c>
      <c r="Q229" s="37">
        <v>2.2000000000000002</v>
      </c>
      <c r="R229" s="25"/>
      <c r="S229" s="39" t="s">
        <v>26</v>
      </c>
      <c r="T229" s="38">
        <f>TRUNC(TRUNC(R229 * V7, 2) + R229, 2)</f>
        <v>0</v>
      </c>
      <c r="U229" s="38">
        <f t="shared" si="37"/>
        <v>0</v>
      </c>
      <c r="V229" s="39" t="e">
        <f>U229 / V6</f>
        <v>#DIV/0!</v>
      </c>
      <c r="W229" s="5" t="str">
        <f t="shared" si="64"/>
        <v>OK</v>
      </c>
      <c r="X229" s="6" t="str">
        <f t="shared" si="65"/>
        <v>OK</v>
      </c>
      <c r="Y229" s="6" t="str">
        <f t="shared" si="66"/>
        <v>OK</v>
      </c>
      <c r="Z229" s="6" t="str">
        <f t="shared" si="67"/>
        <v>OK</v>
      </c>
      <c r="AA229" s="6" t="str">
        <f t="shared" si="68"/>
        <v>OK</v>
      </c>
      <c r="AB229" s="7">
        <f t="shared" si="69"/>
        <v>0</v>
      </c>
    </row>
    <row r="230" spans="1:28" ht="38.25">
      <c r="A230" s="35" t="s">
        <v>610</v>
      </c>
      <c r="B230" s="35" t="s">
        <v>611</v>
      </c>
      <c r="C230" s="35" t="s">
        <v>71</v>
      </c>
      <c r="D230" s="35" t="s">
        <v>612</v>
      </c>
      <c r="E230" s="36" t="s">
        <v>73</v>
      </c>
      <c r="F230" s="37">
        <v>2.2000000000000002</v>
      </c>
      <c r="G230" s="38">
        <v>202.08</v>
      </c>
      <c r="H230" s="39" t="s">
        <v>26</v>
      </c>
      <c r="I230" s="38">
        <f>TRUNC(TRUNC(G230 * K7, 2) + G230, 2)</f>
        <v>246.86</v>
      </c>
      <c r="J230" s="38">
        <f t="shared" si="36"/>
        <v>543.09</v>
      </c>
      <c r="K230" s="39">
        <f>J230 / K6</f>
        <v>1.5095469442388162E-4</v>
      </c>
      <c r="L230" s="35" t="s">
        <v>610</v>
      </c>
      <c r="M230" s="35" t="s">
        <v>611</v>
      </c>
      <c r="N230" s="35" t="s">
        <v>71</v>
      </c>
      <c r="O230" s="35" t="s">
        <v>612</v>
      </c>
      <c r="P230" s="36" t="s">
        <v>73</v>
      </c>
      <c r="Q230" s="37">
        <v>2.2000000000000002</v>
      </c>
      <c r="R230" s="25"/>
      <c r="S230" s="39" t="s">
        <v>26</v>
      </c>
      <c r="T230" s="38">
        <f>TRUNC(TRUNC(R230 * V7, 2) + R230, 2)</f>
        <v>0</v>
      </c>
      <c r="U230" s="38">
        <f t="shared" si="37"/>
        <v>0</v>
      </c>
      <c r="V230" s="39" t="e">
        <f>U230 / V6</f>
        <v>#DIV/0!</v>
      </c>
      <c r="W230" s="5" t="str">
        <f t="shared" si="64"/>
        <v>OK</v>
      </c>
      <c r="X230" s="6" t="str">
        <f t="shared" si="65"/>
        <v>OK</v>
      </c>
      <c r="Y230" s="6" t="str">
        <f t="shared" si="66"/>
        <v>OK</v>
      </c>
      <c r="Z230" s="6" t="str">
        <f t="shared" si="67"/>
        <v>OK</v>
      </c>
      <c r="AA230" s="6" t="str">
        <f t="shared" si="68"/>
        <v>OK</v>
      </c>
      <c r="AB230" s="7">
        <f t="shared" si="69"/>
        <v>0</v>
      </c>
    </row>
    <row r="231" spans="1:28" ht="25.5">
      <c r="A231" s="35" t="s">
        <v>613</v>
      </c>
      <c r="B231" s="35" t="s">
        <v>614</v>
      </c>
      <c r="C231" s="35" t="s">
        <v>71</v>
      </c>
      <c r="D231" s="35" t="s">
        <v>615</v>
      </c>
      <c r="E231" s="36" t="s">
        <v>73</v>
      </c>
      <c r="F231" s="37">
        <v>2.2000000000000002</v>
      </c>
      <c r="G231" s="38">
        <v>91.22</v>
      </c>
      <c r="H231" s="39" t="s">
        <v>26</v>
      </c>
      <c r="I231" s="38">
        <f>TRUNC(TRUNC(G231 * K7, 2) + G231, 2)</f>
        <v>111.43</v>
      </c>
      <c r="J231" s="38">
        <f t="shared" si="36"/>
        <v>245.14</v>
      </c>
      <c r="K231" s="39">
        <f>J231 / K6</f>
        <v>6.8137939919848159E-5</v>
      </c>
      <c r="L231" s="35" t="s">
        <v>613</v>
      </c>
      <c r="M231" s="35" t="s">
        <v>614</v>
      </c>
      <c r="N231" s="35" t="s">
        <v>71</v>
      </c>
      <c r="O231" s="35" t="s">
        <v>615</v>
      </c>
      <c r="P231" s="36" t="s">
        <v>73</v>
      </c>
      <c r="Q231" s="37">
        <v>2.2000000000000002</v>
      </c>
      <c r="R231" s="25"/>
      <c r="S231" s="39" t="s">
        <v>26</v>
      </c>
      <c r="T231" s="38">
        <f>TRUNC(TRUNC(R231 * V7, 2) + R231, 2)</f>
        <v>0</v>
      </c>
      <c r="U231" s="38">
        <f t="shared" si="37"/>
        <v>0</v>
      </c>
      <c r="V231" s="39" t="e">
        <f>U231 / V6</f>
        <v>#DIV/0!</v>
      </c>
      <c r="W231" s="5" t="str">
        <f t="shared" si="64"/>
        <v>OK</v>
      </c>
      <c r="X231" s="6" t="str">
        <f t="shared" si="65"/>
        <v>OK</v>
      </c>
      <c r="Y231" s="6" t="str">
        <f t="shared" si="66"/>
        <v>OK</v>
      </c>
      <c r="Z231" s="6" t="str">
        <f t="shared" si="67"/>
        <v>OK</v>
      </c>
      <c r="AA231" s="6" t="str">
        <f t="shared" si="68"/>
        <v>OK</v>
      </c>
      <c r="AB231" s="7">
        <f t="shared" si="69"/>
        <v>0</v>
      </c>
    </row>
    <row r="232" spans="1:28" ht="25.5">
      <c r="A232" s="35" t="s">
        <v>616</v>
      </c>
      <c r="B232" s="35" t="s">
        <v>617</v>
      </c>
      <c r="C232" s="35" t="s">
        <v>32</v>
      </c>
      <c r="D232" s="35" t="s">
        <v>618</v>
      </c>
      <c r="E232" s="36" t="s">
        <v>34</v>
      </c>
      <c r="F232" s="37">
        <v>1</v>
      </c>
      <c r="G232" s="38">
        <v>402.97</v>
      </c>
      <c r="H232" s="39" t="s">
        <v>26</v>
      </c>
      <c r="I232" s="38">
        <f>TRUNC(TRUNC(G232 * K7, 2) + G232, 2)</f>
        <v>492.26</v>
      </c>
      <c r="J232" s="38">
        <f t="shared" si="36"/>
        <v>492.26</v>
      </c>
      <c r="K232" s="39">
        <f>J232 / K6</f>
        <v>1.3682623115339991E-4</v>
      </c>
      <c r="L232" s="35" t="s">
        <v>616</v>
      </c>
      <c r="M232" s="35" t="s">
        <v>617</v>
      </c>
      <c r="N232" s="35" t="s">
        <v>32</v>
      </c>
      <c r="O232" s="35" t="s">
        <v>618</v>
      </c>
      <c r="P232" s="36" t="s">
        <v>34</v>
      </c>
      <c r="Q232" s="37">
        <v>1</v>
      </c>
      <c r="R232" s="25"/>
      <c r="S232" s="39" t="s">
        <v>26</v>
      </c>
      <c r="T232" s="38">
        <f>TRUNC(TRUNC(R232 * V7, 2) + R232, 2)</f>
        <v>0</v>
      </c>
      <c r="U232" s="38">
        <f t="shared" si="37"/>
        <v>0</v>
      </c>
      <c r="V232" s="39" t="e">
        <f>U232 / V6</f>
        <v>#DIV/0!</v>
      </c>
      <c r="W232" s="5" t="str">
        <f t="shared" si="64"/>
        <v>OK</v>
      </c>
      <c r="X232" s="6" t="str">
        <f t="shared" si="65"/>
        <v>OK</v>
      </c>
      <c r="Y232" s="6" t="str">
        <f t="shared" si="66"/>
        <v>OK</v>
      </c>
      <c r="Z232" s="6" t="str">
        <f t="shared" si="67"/>
        <v>OK</v>
      </c>
      <c r="AA232" s="6" t="str">
        <f t="shared" si="68"/>
        <v>OK</v>
      </c>
      <c r="AB232" s="7">
        <f t="shared" si="69"/>
        <v>0</v>
      </c>
    </row>
    <row r="233" spans="1:28" ht="51">
      <c r="A233" s="35" t="s">
        <v>619</v>
      </c>
      <c r="B233" s="35" t="s">
        <v>620</v>
      </c>
      <c r="C233" s="35" t="s">
        <v>32</v>
      </c>
      <c r="D233" s="35" t="s">
        <v>621</v>
      </c>
      <c r="E233" s="36" t="s">
        <v>53</v>
      </c>
      <c r="F233" s="37">
        <v>1</v>
      </c>
      <c r="G233" s="38">
        <v>289.25</v>
      </c>
      <c r="H233" s="39" t="s">
        <v>26</v>
      </c>
      <c r="I233" s="38">
        <f>TRUNC(TRUNC(G233 * K7, 2) + G233, 2)</f>
        <v>353.34</v>
      </c>
      <c r="J233" s="38">
        <f t="shared" si="36"/>
        <v>353.34</v>
      </c>
      <c r="K233" s="39">
        <f>J233 / K6</f>
        <v>9.8212693527287046E-5</v>
      </c>
      <c r="L233" s="35" t="s">
        <v>619</v>
      </c>
      <c r="M233" s="35" t="s">
        <v>620</v>
      </c>
      <c r="N233" s="35" t="s">
        <v>32</v>
      </c>
      <c r="O233" s="35" t="s">
        <v>621</v>
      </c>
      <c r="P233" s="36" t="s">
        <v>53</v>
      </c>
      <c r="Q233" s="37">
        <v>1</v>
      </c>
      <c r="R233" s="25"/>
      <c r="S233" s="39" t="s">
        <v>26</v>
      </c>
      <c r="T233" s="38">
        <f>TRUNC(TRUNC(R233 * V7, 2) + R233, 2)</f>
        <v>0</v>
      </c>
      <c r="U233" s="38">
        <f t="shared" si="37"/>
        <v>0</v>
      </c>
      <c r="V233" s="39" t="e">
        <f>U233 / V6</f>
        <v>#DIV/0!</v>
      </c>
      <c r="W233" s="5" t="str">
        <f t="shared" si="64"/>
        <v>OK</v>
      </c>
      <c r="X233" s="6" t="str">
        <f t="shared" si="65"/>
        <v>OK</v>
      </c>
      <c r="Y233" s="6" t="str">
        <f t="shared" si="66"/>
        <v>OK</v>
      </c>
      <c r="Z233" s="6" t="str">
        <f t="shared" si="67"/>
        <v>OK</v>
      </c>
      <c r="AA233" s="6" t="str">
        <f t="shared" si="68"/>
        <v>OK</v>
      </c>
      <c r="AB233" s="7">
        <f t="shared" si="69"/>
        <v>0</v>
      </c>
    </row>
    <row r="234" spans="1:28" ht="51">
      <c r="A234" s="35" t="s">
        <v>622</v>
      </c>
      <c r="B234" s="35" t="s">
        <v>623</v>
      </c>
      <c r="C234" s="35" t="s">
        <v>32</v>
      </c>
      <c r="D234" s="35" t="s">
        <v>624</v>
      </c>
      <c r="E234" s="36" t="s">
        <v>625</v>
      </c>
      <c r="F234" s="37">
        <v>1</v>
      </c>
      <c r="G234" s="38">
        <v>35.229999999999997</v>
      </c>
      <c r="H234" s="39" t="s">
        <v>26</v>
      </c>
      <c r="I234" s="38">
        <f>TRUNC(TRUNC(G234 * K7, 2) + G234, 2)</f>
        <v>43.03</v>
      </c>
      <c r="J234" s="38">
        <f t="shared" si="36"/>
        <v>43.03</v>
      </c>
      <c r="K234" s="39">
        <f>J234 / K6</f>
        <v>1.1960412640740256E-5</v>
      </c>
      <c r="L234" s="35" t="s">
        <v>622</v>
      </c>
      <c r="M234" s="35" t="s">
        <v>623</v>
      </c>
      <c r="N234" s="35" t="s">
        <v>32</v>
      </c>
      <c r="O234" s="35" t="s">
        <v>624</v>
      </c>
      <c r="P234" s="36" t="s">
        <v>625</v>
      </c>
      <c r="Q234" s="37">
        <v>1</v>
      </c>
      <c r="R234" s="25"/>
      <c r="S234" s="39" t="s">
        <v>26</v>
      </c>
      <c r="T234" s="38">
        <f>TRUNC(TRUNC(R234 * V7, 2) + R234, 2)</f>
        <v>0</v>
      </c>
      <c r="U234" s="38">
        <f t="shared" si="37"/>
        <v>0</v>
      </c>
      <c r="V234" s="39" t="e">
        <f>U234 / V6</f>
        <v>#DIV/0!</v>
      </c>
      <c r="W234" s="5" t="str">
        <f t="shared" si="64"/>
        <v>OK</v>
      </c>
      <c r="X234" s="6" t="str">
        <f t="shared" si="65"/>
        <v>OK</v>
      </c>
      <c r="Y234" s="6" t="str">
        <f t="shared" si="66"/>
        <v>OK</v>
      </c>
      <c r="Z234" s="6" t="str">
        <f t="shared" si="67"/>
        <v>OK</v>
      </c>
      <c r="AA234" s="6" t="str">
        <f t="shared" si="68"/>
        <v>OK</v>
      </c>
      <c r="AB234" s="7">
        <f t="shared" si="69"/>
        <v>0</v>
      </c>
    </row>
    <row r="235" spans="1:28" ht="25.5">
      <c r="A235" s="35" t="s">
        <v>626</v>
      </c>
      <c r="B235" s="35" t="s">
        <v>627</v>
      </c>
      <c r="C235" s="35" t="s">
        <v>32</v>
      </c>
      <c r="D235" s="35" t="s">
        <v>628</v>
      </c>
      <c r="E235" s="36" t="s">
        <v>34</v>
      </c>
      <c r="F235" s="37">
        <v>1</v>
      </c>
      <c r="G235" s="38">
        <v>26.53</v>
      </c>
      <c r="H235" s="39" t="s">
        <v>26</v>
      </c>
      <c r="I235" s="38">
        <f>TRUNC(TRUNC(G235 * K7, 2) + G235, 2)</f>
        <v>32.4</v>
      </c>
      <c r="J235" s="38">
        <f t="shared" si="36"/>
        <v>32.4</v>
      </c>
      <c r="K235" s="39">
        <f>J235 / K6</f>
        <v>9.0057487696951957E-6</v>
      </c>
      <c r="L235" s="35" t="s">
        <v>626</v>
      </c>
      <c r="M235" s="35" t="s">
        <v>627</v>
      </c>
      <c r="N235" s="35" t="s">
        <v>32</v>
      </c>
      <c r="O235" s="35" t="s">
        <v>628</v>
      </c>
      <c r="P235" s="36" t="s">
        <v>34</v>
      </c>
      <c r="Q235" s="37">
        <v>1</v>
      </c>
      <c r="R235" s="25"/>
      <c r="S235" s="39" t="s">
        <v>26</v>
      </c>
      <c r="T235" s="38">
        <f>TRUNC(TRUNC(R235 * V7, 2) + R235, 2)</f>
        <v>0</v>
      </c>
      <c r="U235" s="38">
        <f t="shared" si="37"/>
        <v>0</v>
      </c>
      <c r="V235" s="39" t="e">
        <f>U235 / V6</f>
        <v>#DIV/0!</v>
      </c>
      <c r="W235" s="5" t="str">
        <f t="shared" si="64"/>
        <v>OK</v>
      </c>
      <c r="X235" s="6" t="str">
        <f t="shared" si="65"/>
        <v>OK</v>
      </c>
      <c r="Y235" s="6" t="str">
        <f t="shared" si="66"/>
        <v>OK</v>
      </c>
      <c r="Z235" s="6" t="str">
        <f t="shared" si="67"/>
        <v>OK</v>
      </c>
      <c r="AA235" s="6" t="str">
        <f t="shared" si="68"/>
        <v>OK</v>
      </c>
      <c r="AB235" s="7">
        <f t="shared" si="69"/>
        <v>0</v>
      </c>
    </row>
    <row r="236" spans="1:28" ht="63.75">
      <c r="A236" s="35" t="s">
        <v>629</v>
      </c>
      <c r="B236" s="35" t="s">
        <v>630</v>
      </c>
      <c r="C236" s="35" t="s">
        <v>32</v>
      </c>
      <c r="D236" s="35" t="s">
        <v>631</v>
      </c>
      <c r="E236" s="36" t="s">
        <v>625</v>
      </c>
      <c r="F236" s="37">
        <v>1</v>
      </c>
      <c r="G236" s="38">
        <v>43.06</v>
      </c>
      <c r="H236" s="39" t="s">
        <v>26</v>
      </c>
      <c r="I236" s="38">
        <f>TRUNC(TRUNC(G236 * K7, 2) + G236, 2)</f>
        <v>52.6</v>
      </c>
      <c r="J236" s="38">
        <f t="shared" si="36"/>
        <v>52.6</v>
      </c>
      <c r="K236" s="39">
        <f>J236 / K6</f>
        <v>1.4620443990307634E-5</v>
      </c>
      <c r="L236" s="35" t="s">
        <v>629</v>
      </c>
      <c r="M236" s="35" t="s">
        <v>630</v>
      </c>
      <c r="N236" s="35" t="s">
        <v>32</v>
      </c>
      <c r="O236" s="35" t="s">
        <v>631</v>
      </c>
      <c r="P236" s="36" t="s">
        <v>625</v>
      </c>
      <c r="Q236" s="37">
        <v>1</v>
      </c>
      <c r="R236" s="25"/>
      <c r="S236" s="39" t="s">
        <v>26</v>
      </c>
      <c r="T236" s="38">
        <f>TRUNC(TRUNC(R236 * V7, 2) + R236, 2)</f>
        <v>0</v>
      </c>
      <c r="U236" s="38">
        <f t="shared" si="37"/>
        <v>0</v>
      </c>
      <c r="V236" s="39" t="e">
        <f>U236 / V6</f>
        <v>#DIV/0!</v>
      </c>
      <c r="W236" s="5" t="str">
        <f t="shared" si="64"/>
        <v>OK</v>
      </c>
      <c r="X236" s="6" t="str">
        <f t="shared" si="65"/>
        <v>OK</v>
      </c>
      <c r="Y236" s="6" t="str">
        <f t="shared" si="66"/>
        <v>OK</v>
      </c>
      <c r="Z236" s="6" t="str">
        <f t="shared" si="67"/>
        <v>OK</v>
      </c>
      <c r="AA236" s="6" t="str">
        <f t="shared" si="68"/>
        <v>OK</v>
      </c>
      <c r="AB236" s="7">
        <f t="shared" si="69"/>
        <v>0</v>
      </c>
    </row>
    <row r="237" spans="1:28" ht="38.25">
      <c r="A237" s="35" t="s">
        <v>632</v>
      </c>
      <c r="B237" s="35" t="s">
        <v>633</v>
      </c>
      <c r="C237" s="35" t="s">
        <v>32</v>
      </c>
      <c r="D237" s="35" t="s">
        <v>634</v>
      </c>
      <c r="E237" s="36" t="s">
        <v>625</v>
      </c>
      <c r="F237" s="37">
        <v>1</v>
      </c>
      <c r="G237" s="38">
        <v>43.06</v>
      </c>
      <c r="H237" s="39" t="s">
        <v>26</v>
      </c>
      <c r="I237" s="38">
        <f>TRUNC(TRUNC(G237 * K7, 2) + G237, 2)</f>
        <v>52.6</v>
      </c>
      <c r="J237" s="38">
        <f t="shared" si="36"/>
        <v>52.6</v>
      </c>
      <c r="K237" s="39">
        <f>J237 / K6</f>
        <v>1.4620443990307634E-5</v>
      </c>
      <c r="L237" s="35" t="s">
        <v>632</v>
      </c>
      <c r="M237" s="35" t="s">
        <v>633</v>
      </c>
      <c r="N237" s="35" t="s">
        <v>32</v>
      </c>
      <c r="O237" s="35" t="s">
        <v>634</v>
      </c>
      <c r="P237" s="36" t="s">
        <v>625</v>
      </c>
      <c r="Q237" s="37">
        <v>1</v>
      </c>
      <c r="R237" s="25"/>
      <c r="S237" s="39" t="s">
        <v>26</v>
      </c>
      <c r="T237" s="38">
        <f>TRUNC(TRUNC(R237 * V7, 2) + R237, 2)</f>
        <v>0</v>
      </c>
      <c r="U237" s="38">
        <f t="shared" si="37"/>
        <v>0</v>
      </c>
      <c r="V237" s="39" t="e">
        <f>U237 / V6</f>
        <v>#DIV/0!</v>
      </c>
      <c r="W237" s="5" t="str">
        <f t="shared" si="64"/>
        <v>OK</v>
      </c>
      <c r="X237" s="6" t="str">
        <f t="shared" si="65"/>
        <v>OK</v>
      </c>
      <c r="Y237" s="6" t="str">
        <f t="shared" si="66"/>
        <v>OK</v>
      </c>
      <c r="Z237" s="6" t="str">
        <f t="shared" si="67"/>
        <v>OK</v>
      </c>
      <c r="AA237" s="6" t="str">
        <f t="shared" si="68"/>
        <v>OK</v>
      </c>
      <c r="AB237" s="7">
        <f t="shared" si="69"/>
        <v>0</v>
      </c>
    </row>
    <row r="238" spans="1:28" ht="25.5">
      <c r="A238" s="35" t="s">
        <v>635</v>
      </c>
      <c r="B238" s="35" t="s">
        <v>636</v>
      </c>
      <c r="C238" s="35" t="s">
        <v>71</v>
      </c>
      <c r="D238" s="35" t="s">
        <v>637</v>
      </c>
      <c r="E238" s="36" t="s">
        <v>34</v>
      </c>
      <c r="F238" s="37">
        <v>4</v>
      </c>
      <c r="G238" s="38">
        <v>16.309999999999999</v>
      </c>
      <c r="H238" s="39" t="s">
        <v>26</v>
      </c>
      <c r="I238" s="38">
        <f>TRUNC(TRUNC(G238 * K7, 2) + G238, 2)</f>
        <v>19.920000000000002</v>
      </c>
      <c r="J238" s="38">
        <f t="shared" si="36"/>
        <v>79.680000000000007</v>
      </c>
      <c r="K238" s="39">
        <f>J238 / K6</f>
        <v>2.2147471048435595E-5</v>
      </c>
      <c r="L238" s="35" t="s">
        <v>635</v>
      </c>
      <c r="M238" s="35" t="s">
        <v>636</v>
      </c>
      <c r="N238" s="35" t="s">
        <v>71</v>
      </c>
      <c r="O238" s="35" t="s">
        <v>637</v>
      </c>
      <c r="P238" s="36" t="s">
        <v>34</v>
      </c>
      <c r="Q238" s="37">
        <v>4</v>
      </c>
      <c r="R238" s="25"/>
      <c r="S238" s="39" t="s">
        <v>26</v>
      </c>
      <c r="T238" s="38">
        <f>TRUNC(TRUNC(R238 * V7, 2) + R238, 2)</f>
        <v>0</v>
      </c>
      <c r="U238" s="38">
        <f t="shared" si="37"/>
        <v>0</v>
      </c>
      <c r="V238" s="39" t="e">
        <f>U238 / V6</f>
        <v>#DIV/0!</v>
      </c>
      <c r="W238" s="5" t="str">
        <f t="shared" si="64"/>
        <v>OK</v>
      </c>
      <c r="X238" s="6" t="str">
        <f t="shared" si="65"/>
        <v>OK</v>
      </c>
      <c r="Y238" s="6" t="str">
        <f t="shared" si="66"/>
        <v>OK</v>
      </c>
      <c r="Z238" s="6" t="str">
        <f t="shared" si="67"/>
        <v>OK</v>
      </c>
      <c r="AA238" s="6" t="str">
        <f t="shared" si="68"/>
        <v>OK</v>
      </c>
      <c r="AB238" s="7">
        <f t="shared" si="69"/>
        <v>0</v>
      </c>
    </row>
    <row r="239" spans="1:28" ht="25.5">
      <c r="A239" s="35" t="s">
        <v>638</v>
      </c>
      <c r="B239" s="35" t="s">
        <v>639</v>
      </c>
      <c r="C239" s="35" t="s">
        <v>71</v>
      </c>
      <c r="D239" s="35" t="s">
        <v>640</v>
      </c>
      <c r="E239" s="36" t="s">
        <v>73</v>
      </c>
      <c r="F239" s="37">
        <v>16.68</v>
      </c>
      <c r="G239" s="38">
        <v>4.53</v>
      </c>
      <c r="H239" s="39" t="s">
        <v>26</v>
      </c>
      <c r="I239" s="38">
        <f>TRUNC(TRUNC(G239 * K7, 2) + G239, 2)</f>
        <v>5.53</v>
      </c>
      <c r="J239" s="38">
        <f t="shared" si="36"/>
        <v>92.24</v>
      </c>
      <c r="K239" s="39">
        <f>J239 / K6</f>
        <v>2.5638588472737188E-5</v>
      </c>
      <c r="L239" s="35" t="s">
        <v>638</v>
      </c>
      <c r="M239" s="35" t="s">
        <v>639</v>
      </c>
      <c r="N239" s="35" t="s">
        <v>71</v>
      </c>
      <c r="O239" s="35" t="s">
        <v>640</v>
      </c>
      <c r="P239" s="36" t="s">
        <v>73</v>
      </c>
      <c r="Q239" s="37">
        <v>16.68</v>
      </c>
      <c r="R239" s="25"/>
      <c r="S239" s="39" t="s">
        <v>26</v>
      </c>
      <c r="T239" s="38">
        <f>TRUNC(TRUNC(R239 * V7, 2) + R239, 2)</f>
        <v>0</v>
      </c>
      <c r="U239" s="38">
        <f t="shared" si="37"/>
        <v>0</v>
      </c>
      <c r="V239" s="39" t="e">
        <f>U239 / V6</f>
        <v>#DIV/0!</v>
      </c>
      <c r="W239" s="5" t="str">
        <f t="shared" si="64"/>
        <v>OK</v>
      </c>
      <c r="X239" s="6" t="str">
        <f t="shared" si="65"/>
        <v>OK</v>
      </c>
      <c r="Y239" s="6" t="str">
        <f t="shared" si="66"/>
        <v>OK</v>
      </c>
      <c r="Z239" s="6" t="str">
        <f t="shared" si="67"/>
        <v>OK</v>
      </c>
      <c r="AA239" s="6" t="str">
        <f t="shared" si="68"/>
        <v>OK</v>
      </c>
      <c r="AB239" s="7">
        <f t="shared" si="69"/>
        <v>0</v>
      </c>
    </row>
    <row r="240" spans="1:28" ht="25.5">
      <c r="A240" s="35" t="s">
        <v>641</v>
      </c>
      <c r="B240" s="35" t="s">
        <v>642</v>
      </c>
      <c r="C240" s="35" t="s">
        <v>71</v>
      </c>
      <c r="D240" s="35" t="s">
        <v>643</v>
      </c>
      <c r="E240" s="36" t="s">
        <v>73</v>
      </c>
      <c r="F240" s="37">
        <v>16.68</v>
      </c>
      <c r="G240" s="38">
        <v>13.55</v>
      </c>
      <c r="H240" s="39" t="s">
        <v>26</v>
      </c>
      <c r="I240" s="38">
        <f>TRUNC(TRUNC(G240 * K7, 2) + G240, 2)</f>
        <v>16.55</v>
      </c>
      <c r="J240" s="38">
        <f t="shared" si="36"/>
        <v>276.05</v>
      </c>
      <c r="K240" s="39">
        <f>J240 / K6</f>
        <v>7.6729535428220956E-5</v>
      </c>
      <c r="L240" s="35" t="s">
        <v>641</v>
      </c>
      <c r="M240" s="35" t="s">
        <v>642</v>
      </c>
      <c r="N240" s="35" t="s">
        <v>71</v>
      </c>
      <c r="O240" s="35" t="s">
        <v>643</v>
      </c>
      <c r="P240" s="36" t="s">
        <v>73</v>
      </c>
      <c r="Q240" s="37">
        <v>16.68</v>
      </c>
      <c r="R240" s="25"/>
      <c r="S240" s="39" t="s">
        <v>26</v>
      </c>
      <c r="T240" s="38">
        <f>TRUNC(TRUNC(R240 * V7, 2) + R240, 2)</f>
        <v>0</v>
      </c>
      <c r="U240" s="38">
        <f t="shared" si="37"/>
        <v>0</v>
      </c>
      <c r="V240" s="39" t="e">
        <f>U240 / V6</f>
        <v>#DIV/0!</v>
      </c>
      <c r="W240" s="5" t="str">
        <f t="shared" si="64"/>
        <v>OK</v>
      </c>
      <c r="X240" s="6" t="str">
        <f t="shared" si="65"/>
        <v>OK</v>
      </c>
      <c r="Y240" s="6" t="str">
        <f t="shared" si="66"/>
        <v>OK</v>
      </c>
      <c r="Z240" s="6" t="str">
        <f t="shared" si="67"/>
        <v>OK</v>
      </c>
      <c r="AA240" s="6" t="str">
        <f t="shared" si="68"/>
        <v>OK</v>
      </c>
      <c r="AB240" s="7">
        <f t="shared" si="69"/>
        <v>0</v>
      </c>
    </row>
    <row r="241" spans="1:28">
      <c r="A241" s="30" t="s">
        <v>644</v>
      </c>
      <c r="B241" s="30" t="s">
        <v>24</v>
      </c>
      <c r="C241" s="30"/>
      <c r="D241" s="30" t="s">
        <v>645</v>
      </c>
      <c r="E241" s="31"/>
      <c r="F241" s="32">
        <v>1</v>
      </c>
      <c r="G241" s="32" t="s">
        <v>26</v>
      </c>
      <c r="H241" s="33" t="s">
        <v>26</v>
      </c>
      <c r="I241" s="34">
        <f>J242 + J249</f>
        <v>92219.97</v>
      </c>
      <c r="J241" s="34">
        <f t="shared" si="36"/>
        <v>92219.97</v>
      </c>
      <c r="K241" s="33">
        <f>J241 / K6</f>
        <v>2.5633021029902097E-2</v>
      </c>
      <c r="L241" s="30" t="s">
        <v>644</v>
      </c>
      <c r="M241" s="30" t="s">
        <v>24</v>
      </c>
      <c r="N241" s="30"/>
      <c r="O241" s="30" t="s">
        <v>645</v>
      </c>
      <c r="P241" s="31"/>
      <c r="Q241" s="32">
        <v>1</v>
      </c>
      <c r="R241" s="24"/>
      <c r="S241" s="33" t="s">
        <v>26</v>
      </c>
      <c r="T241" s="34">
        <f>U242 + U249</f>
        <v>0</v>
      </c>
      <c r="U241" s="34">
        <f t="shared" si="37"/>
        <v>0</v>
      </c>
      <c r="V241" s="33" t="e">
        <f>U241 / V6</f>
        <v>#DIV/0!</v>
      </c>
      <c r="W241" s="5" t="str">
        <f t="shared" si="64"/>
        <v>OK</v>
      </c>
      <c r="X241" s="6" t="str">
        <f t="shared" si="65"/>
        <v>OK</v>
      </c>
      <c r="Y241" s="6" t="str">
        <f t="shared" si="66"/>
        <v>OK</v>
      </c>
      <c r="Z241" s="6" t="str">
        <f t="shared" si="67"/>
        <v>OK</v>
      </c>
      <c r="AA241" s="6" t="str">
        <f t="shared" si="68"/>
        <v>OK</v>
      </c>
      <c r="AB241" s="7">
        <f t="shared" si="69"/>
        <v>0</v>
      </c>
    </row>
    <row r="242" spans="1:28">
      <c r="A242" s="30" t="s">
        <v>646</v>
      </c>
      <c r="B242" s="30" t="s">
        <v>24</v>
      </c>
      <c r="C242" s="30"/>
      <c r="D242" s="30" t="s">
        <v>647</v>
      </c>
      <c r="E242" s="31"/>
      <c r="F242" s="32">
        <v>1</v>
      </c>
      <c r="G242" s="32" t="s">
        <v>26</v>
      </c>
      <c r="H242" s="33" t="s">
        <v>26</v>
      </c>
      <c r="I242" s="34">
        <f>J243 + J244 + J245 + J246</f>
        <v>72484.17</v>
      </c>
      <c r="J242" s="34">
        <f t="shared" si="36"/>
        <v>72484.17</v>
      </c>
      <c r="K242" s="33">
        <f>J242 / K6</f>
        <v>2.0147352617280168E-2</v>
      </c>
      <c r="L242" s="30" t="s">
        <v>646</v>
      </c>
      <c r="M242" s="30" t="s">
        <v>24</v>
      </c>
      <c r="N242" s="30"/>
      <c r="O242" s="30" t="s">
        <v>647</v>
      </c>
      <c r="P242" s="31"/>
      <c r="Q242" s="32">
        <v>1</v>
      </c>
      <c r="R242" s="24"/>
      <c r="S242" s="33" t="s">
        <v>26</v>
      </c>
      <c r="T242" s="34">
        <f>U243 + U244 + U245 + U246</f>
        <v>0</v>
      </c>
      <c r="U242" s="34">
        <f t="shared" si="37"/>
        <v>0</v>
      </c>
      <c r="V242" s="33" t="e">
        <f>U242 / V6</f>
        <v>#DIV/0!</v>
      </c>
      <c r="W242" s="5" t="str">
        <f t="shared" si="64"/>
        <v>OK</v>
      </c>
      <c r="X242" s="6" t="str">
        <f t="shared" si="65"/>
        <v>OK</v>
      </c>
      <c r="Y242" s="6" t="str">
        <f t="shared" si="66"/>
        <v>OK</v>
      </c>
      <c r="Z242" s="6" t="str">
        <f t="shared" si="67"/>
        <v>OK</v>
      </c>
      <c r="AA242" s="6" t="str">
        <f t="shared" si="68"/>
        <v>OK</v>
      </c>
      <c r="AB242" s="7">
        <f t="shared" si="69"/>
        <v>0</v>
      </c>
    </row>
    <row r="243" spans="1:28" ht="51">
      <c r="A243" s="35" t="s">
        <v>648</v>
      </c>
      <c r="B243" s="35" t="s">
        <v>649</v>
      </c>
      <c r="C243" s="35" t="s">
        <v>71</v>
      </c>
      <c r="D243" s="35" t="s">
        <v>650</v>
      </c>
      <c r="E243" s="36" t="s">
        <v>164</v>
      </c>
      <c r="F243" s="37">
        <v>1781.47</v>
      </c>
      <c r="G243" s="38">
        <v>7.23</v>
      </c>
      <c r="H243" s="39" t="s">
        <v>26</v>
      </c>
      <c r="I243" s="38">
        <f>TRUNC(TRUNC(G243 * K7, 2) + G243, 2)</f>
        <v>8.83</v>
      </c>
      <c r="J243" s="38">
        <f t="shared" si="36"/>
        <v>15730.38</v>
      </c>
      <c r="K243" s="39">
        <f>J243 / K6</f>
        <v>4.3723410596246274E-3</v>
      </c>
      <c r="L243" s="35" t="s">
        <v>648</v>
      </c>
      <c r="M243" s="35" t="s">
        <v>649</v>
      </c>
      <c r="N243" s="35" t="s">
        <v>71</v>
      </c>
      <c r="O243" s="35" t="s">
        <v>650</v>
      </c>
      <c r="P243" s="36" t="s">
        <v>164</v>
      </c>
      <c r="Q243" s="37">
        <v>1781.47</v>
      </c>
      <c r="R243" s="25"/>
      <c r="S243" s="39" t="s">
        <v>26</v>
      </c>
      <c r="T243" s="38">
        <f>TRUNC(TRUNC(R243 * V7, 2) + R243, 2)</f>
        <v>0</v>
      </c>
      <c r="U243" s="38">
        <f t="shared" si="37"/>
        <v>0</v>
      </c>
      <c r="V243" s="39" t="e">
        <f>U243 / V6</f>
        <v>#DIV/0!</v>
      </c>
      <c r="W243" s="5" t="str">
        <f t="shared" si="64"/>
        <v>OK</v>
      </c>
      <c r="X243" s="6" t="str">
        <f t="shared" si="65"/>
        <v>OK</v>
      </c>
      <c r="Y243" s="6" t="str">
        <f t="shared" si="66"/>
        <v>OK</v>
      </c>
      <c r="Z243" s="6" t="str">
        <f t="shared" si="67"/>
        <v>OK</v>
      </c>
      <c r="AA243" s="6" t="str">
        <f t="shared" si="68"/>
        <v>OK</v>
      </c>
      <c r="AB243" s="7">
        <f t="shared" si="69"/>
        <v>0</v>
      </c>
    </row>
    <row r="244" spans="1:28" ht="22.5" customHeight="1">
      <c r="A244" s="35" t="s">
        <v>651</v>
      </c>
      <c r="B244" s="35" t="s">
        <v>652</v>
      </c>
      <c r="C244" s="35" t="s">
        <v>653</v>
      </c>
      <c r="D244" s="35" t="s">
        <v>654</v>
      </c>
      <c r="E244" s="36" t="s">
        <v>655</v>
      </c>
      <c r="F244" s="37">
        <v>10</v>
      </c>
      <c r="G244" s="38">
        <v>400</v>
      </c>
      <c r="H244" s="39" t="s">
        <v>26</v>
      </c>
      <c r="I244" s="38">
        <f>TRUNC(TRUNC(G244 * K7, 2) + G244, 2)</f>
        <v>488.64</v>
      </c>
      <c r="J244" s="38">
        <f t="shared" si="36"/>
        <v>4886.3999999999996</v>
      </c>
      <c r="K244" s="39">
        <f>J244 / K6</f>
        <v>1.3582003329703273E-3</v>
      </c>
      <c r="L244" s="35" t="s">
        <v>651</v>
      </c>
      <c r="M244" s="35" t="s">
        <v>652</v>
      </c>
      <c r="N244" s="35" t="s">
        <v>653</v>
      </c>
      <c r="O244" s="35" t="s">
        <v>654</v>
      </c>
      <c r="P244" s="36" t="s">
        <v>655</v>
      </c>
      <c r="Q244" s="37">
        <v>10</v>
      </c>
      <c r="R244" s="25"/>
      <c r="S244" s="39" t="s">
        <v>26</v>
      </c>
      <c r="T244" s="38">
        <f>TRUNC(TRUNC(R244 * V7, 2) + R244, 2)</f>
        <v>0</v>
      </c>
      <c r="U244" s="38">
        <f t="shared" si="37"/>
        <v>0</v>
      </c>
      <c r="V244" s="39" t="e">
        <f>U244 / V6</f>
        <v>#DIV/0!</v>
      </c>
      <c r="W244" s="5" t="str">
        <f t="shared" ref="W244:W248" si="70">IF(D244=O244,"OK","ERRO")</f>
        <v>OK</v>
      </c>
      <c r="X244" s="6" t="str">
        <f t="shared" ref="X244:X248" si="71">IF(E244=P244,"OK","ERRO")</f>
        <v>OK</v>
      </c>
      <c r="Y244" s="6" t="str">
        <f t="shared" ref="Y244:Y248" si="72">IF(F244=Q244,"OK","ERRO")</f>
        <v>OK</v>
      </c>
      <c r="Z244" s="6" t="str">
        <f t="shared" ref="Z244:Z248" si="73">IF(I244&gt;=T244,"OK","ERRO")</f>
        <v>OK</v>
      </c>
      <c r="AA244" s="6" t="str">
        <f t="shared" ref="AA244:AA248" si="74">IF(S244&lt;=H244,"OK","ERRO")</f>
        <v>OK</v>
      </c>
      <c r="AB244" s="7">
        <f t="shared" ref="AB244:AB248" si="75">IFERROR(U244/J244,"-")</f>
        <v>0</v>
      </c>
    </row>
    <row r="245" spans="1:28" ht="23.25" customHeight="1">
      <c r="A245" s="35" t="s">
        <v>656</v>
      </c>
      <c r="B245" s="35" t="s">
        <v>657</v>
      </c>
      <c r="C245" s="35" t="s">
        <v>32</v>
      </c>
      <c r="D245" s="35" t="s">
        <v>658</v>
      </c>
      <c r="E245" s="36" t="s">
        <v>164</v>
      </c>
      <c r="F245" s="37">
        <v>459.67</v>
      </c>
      <c r="G245" s="38">
        <v>23.73</v>
      </c>
      <c r="H245" s="39" t="s">
        <v>26</v>
      </c>
      <c r="I245" s="38">
        <f>TRUNC(TRUNC(G245 * K7, 2) + G245, 2)</f>
        <v>28.98</v>
      </c>
      <c r="J245" s="38">
        <f t="shared" si="36"/>
        <v>13321.23</v>
      </c>
      <c r="K245" s="39">
        <f>J245 / K6</f>
        <v>3.7027052680039117E-3</v>
      </c>
      <c r="L245" s="35" t="s">
        <v>656</v>
      </c>
      <c r="M245" s="35" t="s">
        <v>657</v>
      </c>
      <c r="N245" s="35" t="s">
        <v>32</v>
      </c>
      <c r="O245" s="35" t="s">
        <v>658</v>
      </c>
      <c r="P245" s="36" t="s">
        <v>164</v>
      </c>
      <c r="Q245" s="37">
        <v>459.67</v>
      </c>
      <c r="R245" s="25"/>
      <c r="S245" s="39" t="s">
        <v>26</v>
      </c>
      <c r="T245" s="38">
        <f>TRUNC(TRUNC(R245 * V7, 2) + R245, 2)</f>
        <v>0</v>
      </c>
      <c r="U245" s="38">
        <f t="shared" si="37"/>
        <v>0</v>
      </c>
      <c r="V245" s="39" t="e">
        <f>U245 / V6</f>
        <v>#DIV/0!</v>
      </c>
      <c r="W245" s="5" t="str">
        <f t="shared" si="70"/>
        <v>OK</v>
      </c>
      <c r="X245" s="6" t="str">
        <f t="shared" si="71"/>
        <v>OK</v>
      </c>
      <c r="Y245" s="6" t="str">
        <f t="shared" si="72"/>
        <v>OK</v>
      </c>
      <c r="Z245" s="6" t="str">
        <f t="shared" si="73"/>
        <v>OK</v>
      </c>
      <c r="AA245" s="6" t="str">
        <f t="shared" si="74"/>
        <v>OK</v>
      </c>
      <c r="AB245" s="7">
        <f t="shared" si="75"/>
        <v>0</v>
      </c>
    </row>
    <row r="246" spans="1:28">
      <c r="A246" s="30" t="s">
        <v>659</v>
      </c>
      <c r="B246" s="30" t="s">
        <v>24</v>
      </c>
      <c r="C246" s="30"/>
      <c r="D246" s="30" t="s">
        <v>660</v>
      </c>
      <c r="E246" s="31"/>
      <c r="F246" s="32">
        <v>1</v>
      </c>
      <c r="G246" s="32" t="s">
        <v>26</v>
      </c>
      <c r="H246" s="33" t="s">
        <v>26</v>
      </c>
      <c r="I246" s="34">
        <f>J247 + J248</f>
        <v>38546.160000000003</v>
      </c>
      <c r="J246" s="34">
        <f t="shared" si="36"/>
        <v>38546.160000000003</v>
      </c>
      <c r="K246" s="33">
        <f>J246 / K6</f>
        <v>1.0714105956681303E-2</v>
      </c>
      <c r="L246" s="30" t="s">
        <v>659</v>
      </c>
      <c r="M246" s="30" t="s">
        <v>24</v>
      </c>
      <c r="N246" s="30"/>
      <c r="O246" s="30" t="s">
        <v>660</v>
      </c>
      <c r="P246" s="31"/>
      <c r="Q246" s="32">
        <v>1</v>
      </c>
      <c r="R246" s="24"/>
      <c r="S246" s="33" t="s">
        <v>26</v>
      </c>
      <c r="T246" s="34">
        <f>U247 + U248</f>
        <v>0</v>
      </c>
      <c r="U246" s="34">
        <f t="shared" si="37"/>
        <v>0</v>
      </c>
      <c r="V246" s="33" t="e">
        <f>U246 / V6</f>
        <v>#DIV/0!</v>
      </c>
      <c r="W246" s="5" t="str">
        <f t="shared" si="70"/>
        <v>OK</v>
      </c>
      <c r="X246" s="6" t="str">
        <f t="shared" si="71"/>
        <v>OK</v>
      </c>
      <c r="Y246" s="6" t="str">
        <f t="shared" si="72"/>
        <v>OK</v>
      </c>
      <c r="Z246" s="6" t="str">
        <f t="shared" si="73"/>
        <v>OK</v>
      </c>
      <c r="AA246" s="6" t="str">
        <f t="shared" si="74"/>
        <v>OK</v>
      </c>
      <c r="AB246" s="7">
        <f t="shared" si="75"/>
        <v>0</v>
      </c>
    </row>
    <row r="247" spans="1:28" ht="25.5">
      <c r="A247" s="35" t="s">
        <v>661</v>
      </c>
      <c r="B247" s="35" t="s">
        <v>662</v>
      </c>
      <c r="C247" s="35" t="s">
        <v>71</v>
      </c>
      <c r="D247" s="35" t="s">
        <v>663</v>
      </c>
      <c r="E247" s="36" t="s">
        <v>664</v>
      </c>
      <c r="F247" s="37">
        <v>5346</v>
      </c>
      <c r="G247" s="38">
        <v>2.56</v>
      </c>
      <c r="H247" s="39" t="s">
        <v>26</v>
      </c>
      <c r="I247" s="38">
        <f>TRUNC(TRUNC(G247 * K7, 2) + G247, 2)</f>
        <v>3.12</v>
      </c>
      <c r="J247" s="38">
        <f t="shared" si="36"/>
        <v>16679.52</v>
      </c>
      <c r="K247" s="39">
        <f>J247 / K6</f>
        <v>4.6361594666390876E-3</v>
      </c>
      <c r="L247" s="35" t="s">
        <v>661</v>
      </c>
      <c r="M247" s="35" t="s">
        <v>662</v>
      </c>
      <c r="N247" s="35" t="s">
        <v>71</v>
      </c>
      <c r="O247" s="35" t="s">
        <v>663</v>
      </c>
      <c r="P247" s="36" t="s">
        <v>664</v>
      </c>
      <c r="Q247" s="37">
        <v>5346</v>
      </c>
      <c r="R247" s="25"/>
      <c r="S247" s="39" t="s">
        <v>26</v>
      </c>
      <c r="T247" s="38">
        <f>TRUNC(TRUNC(R247 * V7, 2) + R247, 2)</f>
        <v>0</v>
      </c>
      <c r="U247" s="38">
        <f t="shared" si="37"/>
        <v>0</v>
      </c>
      <c r="V247" s="39" t="e">
        <f>U247 / V6</f>
        <v>#DIV/0!</v>
      </c>
      <c r="W247" s="5" t="str">
        <f t="shared" si="70"/>
        <v>OK</v>
      </c>
      <c r="X247" s="6" t="str">
        <f t="shared" si="71"/>
        <v>OK</v>
      </c>
      <c r="Y247" s="6" t="str">
        <f t="shared" si="72"/>
        <v>OK</v>
      </c>
      <c r="Z247" s="6" t="str">
        <f t="shared" si="73"/>
        <v>OK</v>
      </c>
      <c r="AA247" s="6" t="str">
        <f t="shared" si="74"/>
        <v>OK</v>
      </c>
      <c r="AB247" s="7">
        <f t="shared" si="75"/>
        <v>0</v>
      </c>
    </row>
    <row r="248" spans="1:28" ht="25.5">
      <c r="A248" s="35" t="s">
        <v>665</v>
      </c>
      <c r="B248" s="35" t="s">
        <v>666</v>
      </c>
      <c r="C248" s="35" t="s">
        <v>32</v>
      </c>
      <c r="D248" s="35" t="s">
        <v>667</v>
      </c>
      <c r="E248" s="36" t="s">
        <v>34</v>
      </c>
      <c r="F248" s="37">
        <v>179</v>
      </c>
      <c r="G248" s="38">
        <v>100</v>
      </c>
      <c r="H248" s="39" t="s">
        <v>26</v>
      </c>
      <c r="I248" s="38">
        <f>TRUNC(TRUNC(G248 * K7, 2) + G248, 2)</f>
        <v>122.16</v>
      </c>
      <c r="J248" s="38">
        <f t="shared" si="36"/>
        <v>21866.639999999999</v>
      </c>
      <c r="K248" s="39">
        <f>J248 / K6</f>
        <v>6.077946490042215E-3</v>
      </c>
      <c r="L248" s="35" t="s">
        <v>665</v>
      </c>
      <c r="M248" s="35" t="s">
        <v>666</v>
      </c>
      <c r="N248" s="35" t="s">
        <v>32</v>
      </c>
      <c r="O248" s="35" t="s">
        <v>667</v>
      </c>
      <c r="P248" s="36" t="s">
        <v>34</v>
      </c>
      <c r="Q248" s="37">
        <v>179</v>
      </c>
      <c r="R248" s="25"/>
      <c r="S248" s="39" t="s">
        <v>26</v>
      </c>
      <c r="T248" s="38">
        <f>TRUNC(TRUNC(R248 * V7, 2) + R248, 2)</f>
        <v>0</v>
      </c>
      <c r="U248" s="38">
        <f t="shared" si="37"/>
        <v>0</v>
      </c>
      <c r="V248" s="39" t="e">
        <f>U248 / V6</f>
        <v>#DIV/0!</v>
      </c>
      <c r="W248" s="5" t="str">
        <f t="shared" si="70"/>
        <v>OK</v>
      </c>
      <c r="X248" s="6" t="str">
        <f t="shared" si="71"/>
        <v>OK</v>
      </c>
      <c r="Y248" s="6" t="str">
        <f t="shared" si="72"/>
        <v>OK</v>
      </c>
      <c r="Z248" s="6" t="str">
        <f t="shared" si="73"/>
        <v>OK</v>
      </c>
      <c r="AA248" s="6" t="str">
        <f t="shared" si="74"/>
        <v>OK</v>
      </c>
      <c r="AB248" s="7">
        <f t="shared" si="75"/>
        <v>0</v>
      </c>
    </row>
    <row r="249" spans="1:28" ht="25.5" customHeight="1">
      <c r="A249" s="30" t="s">
        <v>668</v>
      </c>
      <c r="B249" s="30" t="s">
        <v>24</v>
      </c>
      <c r="C249" s="30"/>
      <c r="D249" s="30" t="s">
        <v>669</v>
      </c>
      <c r="E249" s="31"/>
      <c r="F249" s="32">
        <v>1</v>
      </c>
      <c r="G249" s="32" t="s">
        <v>26</v>
      </c>
      <c r="H249" s="33" t="s">
        <v>26</v>
      </c>
      <c r="I249" s="34">
        <f>J250</f>
        <v>19735.8</v>
      </c>
      <c r="J249" s="34">
        <f t="shared" si="36"/>
        <v>19735.8</v>
      </c>
      <c r="K249" s="33">
        <f>J249 / K6</f>
        <v>5.485668412621927E-3</v>
      </c>
      <c r="L249" s="30" t="s">
        <v>668</v>
      </c>
      <c r="M249" s="30" t="s">
        <v>24</v>
      </c>
      <c r="N249" s="30"/>
      <c r="O249" s="30" t="s">
        <v>669</v>
      </c>
      <c r="P249" s="31"/>
      <c r="Q249" s="32">
        <v>1</v>
      </c>
      <c r="R249" s="24"/>
      <c r="S249" s="33" t="s">
        <v>26</v>
      </c>
      <c r="T249" s="34">
        <f>U250</f>
        <v>0</v>
      </c>
      <c r="U249" s="34">
        <f t="shared" si="37"/>
        <v>0</v>
      </c>
      <c r="V249" s="33" t="e">
        <f>U249 / V6</f>
        <v>#DIV/0!</v>
      </c>
      <c r="W249" s="5" t="str">
        <f t="shared" ref="W249:W250" si="76">IF(D249=O249,"OK","ERRO")</f>
        <v>OK</v>
      </c>
      <c r="X249" s="6" t="str">
        <f t="shared" ref="X249:X250" si="77">IF(E249=P249,"OK","ERRO")</f>
        <v>OK</v>
      </c>
      <c r="Y249" s="6" t="str">
        <f t="shared" ref="Y249:Y250" si="78">IF(F249=Q249,"OK","ERRO")</f>
        <v>OK</v>
      </c>
      <c r="Z249" s="6" t="str">
        <f t="shared" ref="Z249:Z250" si="79">IF(I249&gt;=T249,"OK","ERRO")</f>
        <v>OK</v>
      </c>
      <c r="AA249" s="6" t="str">
        <f t="shared" ref="AA249:AA250" si="80">IF(S249&lt;=H249,"OK","ERRO")</f>
        <v>OK</v>
      </c>
      <c r="AB249" s="7">
        <f t="shared" ref="AB249:AB250" si="81">IFERROR(U249/J249,"-")</f>
        <v>0</v>
      </c>
    </row>
    <row r="250" spans="1:28" ht="25.5">
      <c r="A250" s="35" t="s">
        <v>670</v>
      </c>
      <c r="B250" s="35" t="s">
        <v>671</v>
      </c>
      <c r="C250" s="35" t="s">
        <v>32</v>
      </c>
      <c r="D250" s="35" t="s">
        <v>672</v>
      </c>
      <c r="E250" s="36" t="s">
        <v>34</v>
      </c>
      <c r="F250" s="37">
        <v>20</v>
      </c>
      <c r="G250" s="38">
        <v>807.79</v>
      </c>
      <c r="H250" s="39" t="s">
        <v>26</v>
      </c>
      <c r="I250" s="38">
        <f>TRUNC(TRUNC(G250 * K7, 2) + G250, 2)</f>
        <v>986.79</v>
      </c>
      <c r="J250" s="38">
        <f t="shared" si="36"/>
        <v>19735.8</v>
      </c>
      <c r="K250" s="39">
        <f>J250 / K6</f>
        <v>5.485668412621927E-3</v>
      </c>
      <c r="L250" s="35" t="s">
        <v>670</v>
      </c>
      <c r="M250" s="35" t="s">
        <v>671</v>
      </c>
      <c r="N250" s="35" t="s">
        <v>32</v>
      </c>
      <c r="O250" s="35" t="s">
        <v>672</v>
      </c>
      <c r="P250" s="36" t="s">
        <v>34</v>
      </c>
      <c r="Q250" s="37">
        <v>20</v>
      </c>
      <c r="R250" s="25"/>
      <c r="S250" s="39" t="s">
        <v>26</v>
      </c>
      <c r="T250" s="38">
        <f>TRUNC(TRUNC(R250 * V7, 2) + R250, 2)</f>
        <v>0</v>
      </c>
      <c r="U250" s="38">
        <f t="shared" si="37"/>
        <v>0</v>
      </c>
      <c r="V250" s="39" t="e">
        <f>U250 / V6</f>
        <v>#DIV/0!</v>
      </c>
      <c r="W250" s="5" t="str">
        <f t="shared" si="76"/>
        <v>OK</v>
      </c>
      <c r="X250" s="6" t="str">
        <f t="shared" si="77"/>
        <v>OK</v>
      </c>
      <c r="Y250" s="6" t="str">
        <f t="shared" si="78"/>
        <v>OK</v>
      </c>
      <c r="Z250" s="6" t="str">
        <f t="shared" si="79"/>
        <v>OK</v>
      </c>
      <c r="AA250" s="6" t="str">
        <f t="shared" si="80"/>
        <v>OK</v>
      </c>
      <c r="AB250" s="7">
        <f t="shared" si="81"/>
        <v>0</v>
      </c>
    </row>
    <row r="252" spans="1:28">
      <c r="L252" s="44" t="s">
        <v>673</v>
      </c>
      <c r="M252" s="45"/>
      <c r="N252" s="45"/>
      <c r="O252" s="45"/>
      <c r="P252" s="46"/>
      <c r="Q252" s="47" t="s">
        <v>674</v>
      </c>
      <c r="R252" s="49">
        <f>K6-V7</f>
        <v>3597701.9600000004</v>
      </c>
      <c r="S252" s="50"/>
    </row>
    <row r="253" spans="1:28">
      <c r="L253" s="44" t="s">
        <v>675</v>
      </c>
      <c r="M253" s="45"/>
      <c r="N253" s="45"/>
      <c r="O253" s="45"/>
      <c r="P253" s="46"/>
      <c r="Q253" s="48"/>
      <c r="R253" s="51"/>
      <c r="S253" s="52"/>
    </row>
    <row r="254" spans="1:28" ht="15">
      <c r="L254" s="53" t="s">
        <v>676</v>
      </c>
      <c r="M254" s="53"/>
      <c r="N254" s="53"/>
      <c r="O254" s="53"/>
      <c r="P254" s="53"/>
      <c r="Q254" s="15"/>
      <c r="R254" s="15"/>
      <c r="S254" s="15"/>
    </row>
  </sheetData>
  <sheetProtection algorithmName="SHA-512" hashValue="ZY2xUa4IX2oYAZnWfBml5/cLyfrMPhP7MyxA2c1M4CuZGJWoiYi/muImRBycj+ycvdjXLUjPimGB78kpwhCCog==" saltValue="CIxR7wXTr+cvS75wCHKjlA==" spinCount="100000" sheet="1" objects="1" scenarios="1"/>
  <autoFilter ref="A9:S250" xr:uid="{00000000-0001-0000-0000-000000000000}"/>
  <mergeCells count="19">
    <mergeCell ref="W8:AB8"/>
    <mergeCell ref="P1:Q1"/>
    <mergeCell ref="L2:S2"/>
    <mergeCell ref="L3:S3"/>
    <mergeCell ref="I7:J7"/>
    <mergeCell ref="T7:U7"/>
    <mergeCell ref="P6:Q6"/>
    <mergeCell ref="T6:U6"/>
    <mergeCell ref="P7:Q7"/>
    <mergeCell ref="E6:F6"/>
    <mergeCell ref="E1:F1"/>
    <mergeCell ref="E2:F2"/>
    <mergeCell ref="I6:J6"/>
    <mergeCell ref="E7:F7"/>
    <mergeCell ref="L252:P252"/>
    <mergeCell ref="Q252:Q253"/>
    <mergeCell ref="R252:S253"/>
    <mergeCell ref="L253:P253"/>
    <mergeCell ref="L254:P254"/>
  </mergeCells>
  <conditionalFormatting sqref="AB10:AB250">
    <cfRule type="cellIs" dxfId="0" priority="1" operator="lessThan">
      <formula>0.75</formula>
    </cfRule>
  </conditionalFormatting>
  <pageMargins left="0.5" right="0.5" top="1" bottom="1" header="0.5" footer="0.5"/>
  <pageSetup paperSize="9" scale="69" fitToHeight="0" orientation="landscape" r:id="rId1"/>
  <headerFooter>
    <oddHeader>&amp;L &amp;CSesc-MG
CNPJ: 03.643.856/0001-73 &amp;R</oddHeader>
    <oddFooter>&amp;L &amp;CRua dos Tupinambás Andar - Centro - Belo Horizonte / MG
 / guiomarsantos@sescmg.com.br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Usuário Convidado</cp:lastModifiedBy>
  <cp:revision>0</cp:revision>
  <dcterms:created xsi:type="dcterms:W3CDTF">2023-08-30T19:06:38Z</dcterms:created>
  <dcterms:modified xsi:type="dcterms:W3CDTF">2025-06-17T18:39:15Z</dcterms:modified>
  <cp:category/>
  <cp:contentStatus/>
</cp:coreProperties>
</file>